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0" windowWidth="5970" windowHeight="6210" tabRatio="589" firstSheet="6" activeTab="10"/>
  </bookViews>
  <sheets>
    <sheet name="000000" sheetId="1" state="veryHidden" r:id="rId1"/>
    <sheet name="100000" sheetId="2" state="veryHidden" r:id="rId2"/>
    <sheet name="200000" sheetId="3" state="veryHidden" r:id="rId3"/>
    <sheet name="300000" sheetId="4" state="veryHidden" r:id="rId4"/>
    <sheet name="400000" sheetId="5" state="veryHidden" r:id="rId5"/>
    <sheet name="500000" sheetId="6" state="veryHidden" r:id="rId6"/>
    <sheet name="Income Stat" sheetId="7" r:id="rId7"/>
    <sheet name="BS" sheetId="8" r:id="rId8"/>
    <sheet name="CF" sheetId="9" r:id="rId9"/>
    <sheet name="Equity" sheetId="10" r:id="rId10"/>
    <sheet name="Notes'2004" sheetId="11" r:id="rId11"/>
  </sheets>
  <externalReferences>
    <externalReference r:id="rId14"/>
  </externalReferences>
  <definedNames>
    <definedName name="_xlnm.Print_Area" localSheetId="6">'Income Stat'!$A:$IV</definedName>
    <definedName name="_xlnm.Print_Area" localSheetId="10">'Notes''2004'!$A$2:$J$439</definedName>
  </definedNames>
  <calcPr fullCalcOnLoad="1"/>
</workbook>
</file>

<file path=xl/sharedStrings.xml><?xml version="1.0" encoding="utf-8"?>
<sst xmlns="http://schemas.openxmlformats.org/spreadsheetml/2006/main" count="418" uniqueCount="287">
  <si>
    <t>Unsecured  corporate  guarantees given by the Company to trade suppliers and various financial institutions for bank and hire purchase facilities granted to subsidiary companies are as follows:-</t>
  </si>
  <si>
    <t>CASH AND CASH EQUIVALENTS AT BEGINNING OF PERIOD</t>
  </si>
  <si>
    <t>CASH AND CASH EQUIVALENTS AT END OF PERIOD</t>
  </si>
  <si>
    <t>Group Borrowings</t>
  </si>
  <si>
    <t>Off  Balance Sheet Financial Instruments</t>
  </si>
  <si>
    <t>Material Litigation</t>
  </si>
  <si>
    <t>Dividend</t>
  </si>
  <si>
    <t>Earnings Per Share</t>
  </si>
  <si>
    <t>Basic earnings per share</t>
  </si>
  <si>
    <t>The basic earnings per share has been calculated by dividing the Group's net profit for the quarter/ period to-date by the weighted average number of ordinary shares in issue during the quarter/period to-date:-</t>
  </si>
  <si>
    <t>Diluted earnings per share</t>
  </si>
  <si>
    <t>CURRENT</t>
  </si>
  <si>
    <t>YEAR</t>
  </si>
  <si>
    <t>QUARTER</t>
  </si>
  <si>
    <t>RM'000</t>
  </si>
  <si>
    <t xml:space="preserve"> </t>
  </si>
  <si>
    <t xml:space="preserve">PRECEDING </t>
  </si>
  <si>
    <t>AS AT</t>
  </si>
  <si>
    <t>Current Liabilities</t>
  </si>
  <si>
    <t>Net Current Assets</t>
  </si>
  <si>
    <t>Shareholders' Funds</t>
  </si>
  <si>
    <t>Share Capital</t>
  </si>
  <si>
    <t>Reserves</t>
  </si>
  <si>
    <t>Minority Interests</t>
  </si>
  <si>
    <t xml:space="preserve">PERIOD </t>
  </si>
  <si>
    <t>CORRESPON</t>
  </si>
  <si>
    <t xml:space="preserve"> -  DING </t>
  </si>
  <si>
    <t xml:space="preserve"> - DING</t>
  </si>
  <si>
    <t>Provision for Taxation</t>
  </si>
  <si>
    <t>Taxation</t>
  </si>
  <si>
    <t>Deferred Taxation</t>
  </si>
  <si>
    <t>YEAR TO</t>
  </si>
  <si>
    <t>DATE</t>
  </si>
  <si>
    <t>GADANG HOLDINGS BERHAD (278114-K)</t>
  </si>
  <si>
    <t>AS AT END</t>
  </si>
  <si>
    <t>OF CURRENT</t>
  </si>
  <si>
    <t>NOTES</t>
  </si>
  <si>
    <t>- Current</t>
  </si>
  <si>
    <t>The details of the Group borrowings are as follows: -</t>
  </si>
  <si>
    <t>Cash and bank balances</t>
  </si>
  <si>
    <t>AUDITED</t>
  </si>
  <si>
    <t>UNAUDITED</t>
  </si>
  <si>
    <t>Revenue</t>
  </si>
  <si>
    <t>Trade and other receivables</t>
  </si>
  <si>
    <t>Trade and other payables</t>
  </si>
  <si>
    <t>Net tangible assets per share (RM)</t>
  </si>
  <si>
    <t>LAST YEAR</t>
  </si>
  <si>
    <t>REPORT</t>
  </si>
  <si>
    <t>CONDENSED CONSOLIDATED INCOME STATEMENT</t>
  </si>
  <si>
    <t xml:space="preserve">       INDIVIDUAL PERIOD </t>
  </si>
  <si>
    <t xml:space="preserve"> CUMULATIVE PERIOD</t>
  </si>
  <si>
    <t>Operating expenses</t>
  </si>
  <si>
    <t>Other operating income</t>
  </si>
  <si>
    <t>Profit from operations</t>
  </si>
  <si>
    <t>Finance costs</t>
  </si>
  <si>
    <t>Investment income</t>
  </si>
  <si>
    <t>Profit before tax</t>
  </si>
  <si>
    <t>Profit after taxation</t>
  </si>
  <si>
    <t>Minority interest</t>
  </si>
  <si>
    <t>Profit attributable to</t>
  </si>
  <si>
    <t xml:space="preserve">  shareholders</t>
  </si>
  <si>
    <t>Earnings per share  (Sen)</t>
  </si>
  <si>
    <t xml:space="preserve">(i)  Basic </t>
  </si>
  <si>
    <t xml:space="preserve">(ii) Diluted </t>
  </si>
  <si>
    <t>CONDENSED CONSOLIDATED BALANCE SHEET</t>
  </si>
  <si>
    <t>Inventories</t>
  </si>
  <si>
    <t>Borrowings</t>
  </si>
  <si>
    <t>Development properties</t>
  </si>
  <si>
    <t>Amount due from customers on contracts</t>
  </si>
  <si>
    <t>Long Term Liabilities: -</t>
  </si>
  <si>
    <t>Adjustment for non-cash flow:-</t>
  </si>
  <si>
    <t>Non-cash items</t>
  </si>
  <si>
    <t>Non-operating items</t>
  </si>
  <si>
    <t xml:space="preserve">  in working capital</t>
  </si>
  <si>
    <t>Changes in working capital:-</t>
  </si>
  <si>
    <t>Net changes in current assets</t>
  </si>
  <si>
    <t>Net changes in current liabilities</t>
  </si>
  <si>
    <t>Net cash flows from operating activities</t>
  </si>
  <si>
    <t>CASH FLOWS FROM OPERATING ACTIVITIES</t>
  </si>
  <si>
    <t>CASH FLOWS FROM INVESTING ACTIVITIES</t>
  </si>
  <si>
    <t>Bank borrowings</t>
  </si>
  <si>
    <t>Interest paid</t>
  </si>
  <si>
    <t xml:space="preserve">Payment to hire purchase creditors </t>
  </si>
  <si>
    <t>CONDENSED CONSOLIDATED CASH FLOW STATEMENTS</t>
  </si>
  <si>
    <t>NET CHANGES IN CASH AND CASH EQUIVALENTS</t>
  </si>
  <si>
    <t>The Condensed Consolidated Cash Flow Statement should be read in conjunction with the</t>
  </si>
  <si>
    <t>The Condensed Consolidated Balance Sheet should be read in conjunction with the</t>
  </si>
  <si>
    <t>The Condensed Consolidated Income Statement should be read in conjunction with the</t>
  </si>
  <si>
    <t>CURRENT ASSETS</t>
  </si>
  <si>
    <t>PROPERTY, PLANT AND EQUIPMENT</t>
  </si>
  <si>
    <t>INTANGIBLE ASSETS</t>
  </si>
  <si>
    <t xml:space="preserve">CONDENSED CONSOLIDATED STATEMENTS OF CHANGES IN EQUITY </t>
  </si>
  <si>
    <t>Balance at beginning of year</t>
  </si>
  <si>
    <t>Share</t>
  </si>
  <si>
    <t>capital</t>
  </si>
  <si>
    <t>attributable</t>
  </si>
  <si>
    <t>to capital</t>
  </si>
  <si>
    <t>to revenue</t>
  </si>
  <si>
    <t>Retained</t>
  </si>
  <si>
    <t>profits</t>
  </si>
  <si>
    <t>Total</t>
  </si>
  <si>
    <t>Short term borrowings</t>
  </si>
  <si>
    <t>Secured</t>
  </si>
  <si>
    <t>Unsecured</t>
  </si>
  <si>
    <t>Long term borrowings</t>
  </si>
  <si>
    <t>Deposit with licensed financial institutions</t>
  </si>
  <si>
    <t xml:space="preserve">     i)  At cost</t>
  </si>
  <si>
    <t xml:space="preserve">     ii) At carrying value</t>
  </si>
  <si>
    <t xml:space="preserve">     iii) At market value</t>
  </si>
  <si>
    <t>Tax paid</t>
  </si>
  <si>
    <t>The valuations of property, plant and equipment have been brought forward without any amendments from the previous annual financial statements.</t>
  </si>
  <si>
    <t>Not applicable.</t>
  </si>
  <si>
    <t>There were no seasonality and cyclicality factors on the operations of the Group.</t>
  </si>
  <si>
    <t>a) There were no purchases and disposals of quoted securities during the period under review.</t>
  </si>
  <si>
    <t>The details of material litigations which are still pending as at the date of this announcement are as follows:-</t>
  </si>
  <si>
    <t>On 16 July 2002, Pembinaan Era Dinamik Sdn Bhd ("PED") applied to intervene in the proceedings on the basis that any decision by the Court in regard to GESB's liability in the Action by Counterclaim would affect PED and therefore it is necessary that it preserve its rights.</t>
  </si>
  <si>
    <t>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t>
  </si>
  <si>
    <t>Net profit attributable to</t>
  </si>
  <si>
    <t>shareholders</t>
  </si>
  <si>
    <t>Number of ordinary shares at</t>
  </si>
  <si>
    <t xml:space="preserve">   beginning of period</t>
  </si>
  <si>
    <t>Weighted average number of</t>
  </si>
  <si>
    <t xml:space="preserve">   ordinary shares</t>
  </si>
  <si>
    <t>Basic earning per share (sen)</t>
  </si>
  <si>
    <t>ordinary shares as per basic EPS</t>
  </si>
  <si>
    <t>Effect of ICULS</t>
  </si>
  <si>
    <t xml:space="preserve">   ordinary shares (diluted)</t>
  </si>
  <si>
    <t>Diluted earning per share (sen)</t>
  </si>
  <si>
    <t>Effect of conversion of ICULS</t>
  </si>
  <si>
    <t>Others</t>
  </si>
  <si>
    <t>CORRESPOND</t>
  </si>
  <si>
    <t>There were no exceptional items during the period under review.</t>
  </si>
  <si>
    <t>There was no payment of dividend since the end of the previous financial year.</t>
  </si>
  <si>
    <t>Taxation comprises:-</t>
  </si>
  <si>
    <t>31/05/2003</t>
  </si>
  <si>
    <t>There were no financial instruments with off balance sheet risk as at the date of this report.</t>
  </si>
  <si>
    <t>RM</t>
  </si>
  <si>
    <t>CASH FLOWS FROM FINANCING ACTIVITIES</t>
  </si>
  <si>
    <t>Deferred taxation</t>
  </si>
  <si>
    <t xml:space="preserve">  RM'000</t>
  </si>
  <si>
    <t>Annual Financial Report for the year ended 31 May 2003</t>
  </si>
  <si>
    <t>Movement during the period</t>
  </si>
  <si>
    <t>Balance at end of period</t>
  </si>
  <si>
    <t>OTHER INVESTMENT</t>
  </si>
  <si>
    <t xml:space="preserve">Accounting Policies </t>
  </si>
  <si>
    <t>Audit Qualification</t>
  </si>
  <si>
    <t>Seasonality or cyclicality of interim operations</t>
  </si>
  <si>
    <t>Exceptional Items</t>
  </si>
  <si>
    <t>Changes in Estimates</t>
  </si>
  <si>
    <t>Issuance and Repayments of Debt and Equity Securities</t>
  </si>
  <si>
    <t>Dividend Paid</t>
  </si>
  <si>
    <t>Segment Revenue and Results</t>
  </si>
  <si>
    <t>Valuations of Property, Plant and Equipment</t>
  </si>
  <si>
    <t xml:space="preserve">Events Subsequent to the Balance Sheet Date </t>
  </si>
  <si>
    <t>Changes in Composition of the Group</t>
  </si>
  <si>
    <t>i.</t>
  </si>
  <si>
    <t>Achwell is principally engaged as property developer and is the proprietor of a vacant mixed development freehold land measuring approximately 20 acres in Tampoi, Johor.</t>
  </si>
  <si>
    <t>ii.</t>
  </si>
  <si>
    <t>Contingent Liabilities</t>
  </si>
  <si>
    <t xml:space="preserve">Review of Performance </t>
  </si>
  <si>
    <t>Comparison With Preceding Quarter's Results</t>
  </si>
  <si>
    <t>Variance of Actual Profit from Forecast Profit and Shortfall in Profit Guarantee</t>
  </si>
  <si>
    <t>Quarter</t>
  </si>
  <si>
    <t>Current</t>
  </si>
  <si>
    <t>Sales of Unquoted Investments/Properties</t>
  </si>
  <si>
    <t>Quoted Securities</t>
  </si>
  <si>
    <t>The effective tax rate for the Group for the financial year to date is higher than the statutory tax rate because certain expenses are not allowable as deduction for tax purposes and that no group relief is available with respect to losses incurred by companies in the Group.</t>
  </si>
  <si>
    <t>Corporate Proposals</t>
  </si>
  <si>
    <t xml:space="preserve">The accounting policies and method of computations adopted by the Group in these quarterly financial statements are consistent with those adopted in the audited financial statements for the year ended 31 May 2003 except for the adoption of the applicable approved accounting standards that have come into effect during the current financial period. </t>
  </si>
  <si>
    <t>There were no changes in estimates of the amounts reported in prior financial year that have a material effect in the current quarter.</t>
  </si>
  <si>
    <t>Earthwork,</t>
  </si>
  <si>
    <t>building and</t>
  </si>
  <si>
    <t>civil</t>
  </si>
  <si>
    <t>engineering</t>
  </si>
  <si>
    <t>and construction</t>
  </si>
  <si>
    <t>works</t>
  </si>
  <si>
    <t>Processing and</t>
  </si>
  <si>
    <t>supply of rock</t>
  </si>
  <si>
    <t>products, and</t>
  </si>
  <si>
    <t>manufacture and</t>
  </si>
  <si>
    <t xml:space="preserve">trading of </t>
  </si>
  <si>
    <t>concrete</t>
  </si>
  <si>
    <t>readymixed</t>
  </si>
  <si>
    <t>Property</t>
  </si>
  <si>
    <t>investment</t>
  </si>
  <si>
    <t>and</t>
  </si>
  <si>
    <t>development</t>
  </si>
  <si>
    <t>Manufacturing</t>
  </si>
  <si>
    <t>and trading</t>
  </si>
  <si>
    <t>in protective</t>
  </si>
  <si>
    <t>and decorative</t>
  </si>
  <si>
    <t>coating</t>
  </si>
  <si>
    <t>Elimination</t>
  </si>
  <si>
    <t>Period ended</t>
  </si>
  <si>
    <t>REVENUE</t>
  </si>
  <si>
    <t>External sales</t>
  </si>
  <si>
    <t>Inter-segment sales</t>
  </si>
  <si>
    <t>Consolidated</t>
  </si>
  <si>
    <t>Total revenue</t>
  </si>
  <si>
    <t>Profit/(Loss) before taxation</t>
  </si>
  <si>
    <t>Profit/(Loss) after taxation</t>
  </si>
  <si>
    <t>Prospects</t>
  </si>
  <si>
    <t>RESULTS</t>
  </si>
  <si>
    <t>There were no disposals of unquoted investment or properties during the period under review.</t>
  </si>
  <si>
    <t>Material Litigation - Cont'd</t>
  </si>
  <si>
    <t>Issued pursuant to ESOS</t>
  </si>
  <si>
    <t xml:space="preserve">DKSB had subsequently entered into a joint venture agreement with Metro-I Corporation Sdn Bhd, the owner of a piece of freehold land measuring approximately 20 acres in Sungai Buloh, Selangor to develop the land into a residential development. </t>
  </si>
  <si>
    <t>Effect of ESOS</t>
  </si>
  <si>
    <t>Acquisition of subsidiary company</t>
  </si>
  <si>
    <t>Proceeds from issuance of shares</t>
  </si>
  <si>
    <t>with the Annual Financial Report for the year ended 31 May 2003</t>
  </si>
  <si>
    <t>The Condensed Consolidated Statement of Changes in Equity should be read in conjunction</t>
  </si>
  <si>
    <t>Year-to-date</t>
  </si>
  <si>
    <t>Financial</t>
  </si>
  <si>
    <t>Share of results of joint venture</t>
  </si>
  <si>
    <t>As at 31 May 2003</t>
  </si>
  <si>
    <t>Increase during the financial period</t>
  </si>
  <si>
    <t>Changes in Composition of the Group - Cont'd</t>
  </si>
  <si>
    <t>-Over-provision in prior years</t>
  </si>
  <si>
    <t>Effect of right issue</t>
  </si>
  <si>
    <t>The interim financial statement has been prepared in accordance with MASB 26 "Interim Financial Reporting" and should be read in conjunction with the audited financial statements of the Group for the year ended 31 May 2003.</t>
  </si>
  <si>
    <t>The audit report of the latest annual financial statements was not subject to any audit qualification.</t>
  </si>
  <si>
    <t>Net profit/(loss) before tax</t>
  </si>
  <si>
    <t>Operating profit/(loss) before changes</t>
  </si>
  <si>
    <t>Proceeds from right issue</t>
  </si>
  <si>
    <t>Net cash flows (used in) / from  investing activities</t>
  </si>
  <si>
    <t>Net cash flows (used in) / from financing activities</t>
  </si>
  <si>
    <t>Short term investments</t>
  </si>
  <si>
    <t>Adjusted profit for 3% ICULS 2002/2007</t>
  </si>
  <si>
    <t>Adjusted profit for 2% ICULS 2003/2008</t>
  </si>
  <si>
    <t>3% Redeemable secured loan stocks 2003/2008</t>
  </si>
  <si>
    <t>There were no material subsequent events from the end of the interim period to the date of this report.</t>
  </si>
  <si>
    <t>3% Redeemable Secured Loan Stocks</t>
  </si>
  <si>
    <t>The diluted earnings per share has been calculated by dividing the Group's net profit for the quarter/ year to-date by the weighted average number of ordinary shares that would have been in issue upon full conversion of the 3% Irredeemable Convertible Unsecured Loan Stocks ("ICULS") 2002/2007 and 2% Irredeemable Convertible Unsecured Loan Stocks ("ICULS") 2003/2008, adjusted for the number of such shares that would have been issued at fair value, calculated as follows:-</t>
  </si>
  <si>
    <r>
      <t>iv)</t>
    </r>
    <r>
      <rPr>
        <sz val="11"/>
        <rFont val="Times New Roman"/>
        <family val="1"/>
      </rPr>
      <t xml:space="preserve">  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Insurance Bhd ("CGU") and SPK Insurance Brokers Sdn Bhd ("SPK") for the refund of premium previously paid which was supposed to cover a portion of the total estimated contract value which was not executed.</t>
    </r>
  </si>
  <si>
    <r>
      <t>v)</t>
    </r>
    <r>
      <rPr>
        <sz val="11"/>
        <rFont val="Times New Roman"/>
        <family val="1"/>
      </rPr>
      <t xml:space="preserve">  On 12 December 2003, Datapuri Sdn Bhd (DP), a 51% owned subsidiary of Gadang received a writ of summon and statement of claim both dated 21 November 2003 by Uniphone Usahasama Sdn Bhd ("UUSB") for an alleged outstanding payment of RM4,081,735.25 arising from construction works carried out by UUSB for DP. DP has on 2 January 2004 filed its defence and the hearing date has not been fixed.</t>
    </r>
  </si>
  <si>
    <r>
      <t>i.</t>
    </r>
    <r>
      <rPr>
        <sz val="11"/>
        <rFont val="Times New Roman"/>
        <family val="1"/>
      </rPr>
      <t xml:space="preserve"> The Company had completed the following corporate proposals:-                                                          </t>
    </r>
  </si>
  <si>
    <r>
      <t>b)</t>
    </r>
    <r>
      <rPr>
        <sz val="11"/>
        <rFont val="Times New Roman"/>
        <family val="1"/>
      </rPr>
      <t xml:space="preserve"> The proposed issuance of 23,770,000 of RM1.00 nominal value of Redeemable Secured Loan Stocks at 100% of the nominal value with a coupon rate of 3.0% per annum to DMSB for settlement of debts had been completed on 26 December 2003.</t>
    </r>
  </si>
  <si>
    <r>
      <t>i.</t>
    </r>
    <r>
      <rPr>
        <sz val="11"/>
        <rFont val="Times New Roman"/>
        <family val="1"/>
      </rPr>
      <t xml:space="preserve"> The wholly-owned subsidiary company, Gadang Land Sdn Bhd ("GLSB") had on 31 July 2003 acquired the entire issued and paid-up share capital of  Damai Klasik Sdn Bhd ("DKSB") comprising 2 ordinary shares of RM1.00 each for a cash consideration of RM2.00 thereby resulting in DKSB becoming a wholly-owned subsidiary of the GLSB. </t>
    </r>
  </si>
  <si>
    <r>
      <t>ii.</t>
    </r>
    <r>
      <rPr>
        <sz val="11"/>
        <rFont val="Times New Roman"/>
        <family val="1"/>
      </rPr>
      <t xml:space="preserve"> The Company had on 1 August 2003 completed the acquisition of Achwell Property Sdn Bhd ("Achwell") in accordance with the conditional share sale agreement dated 17 May 1997 entered into between the Company and the vendors of Achwell. The Company now owns 100% equity interest in Achwell, thereby resulting in Achwell becoming a wholly-owned subsidiary of the Company.</t>
    </r>
  </si>
  <si>
    <r>
      <t>iv.</t>
    </r>
    <r>
      <rPr>
        <sz val="12"/>
        <rFont val="Times New Roman"/>
        <family val="1"/>
      </rPr>
      <t xml:space="preserve"> The wholly-owned subsidiary company, Gadang Engineering (M) Sdn Bhd ("GESB") had on 9 February 2004 transferred its 100% equity interest in Gadang Properties Sdn Bhd ("GESB") comprising 4,100,000 ordinary shares of RM1.00 each to Gadang Land Sdn Bhd ("GLSB") another wholly-owned subsidiary of Gadang for a total cash consideration of RM4,100,000.</t>
    </r>
  </si>
  <si>
    <t>FOR THE FINANCIAL QUARTER ENDED 31 MAY 2004</t>
  </si>
  <si>
    <t>During the financial period ended 31 May 2004, the issued and paid-up share capital of the Company was increased from 50,133,000 ordinary shares of RM1.00 each to 77,560,318 ordinary shares of RM1.00 each by the issue of:-</t>
  </si>
  <si>
    <r>
      <t>ii.</t>
    </r>
    <r>
      <rPr>
        <sz val="11"/>
        <rFont val="Times New Roman"/>
        <family val="1"/>
      </rPr>
      <t xml:space="preserve"> 11,950,794 new ordinary shares of RM1.00 each, arising from the conversion of RM15,147,000 nominal value of 2% Irredeemable Convertible Unsecured Loan Stocks 2003/2008. As at 31 May 2004, a total of RM22,853,000 nominal value of ICULS is still outstanding. </t>
    </r>
  </si>
  <si>
    <r>
      <t>i.</t>
    </r>
    <r>
      <rPr>
        <sz val="11"/>
        <rFont val="Times New Roman"/>
        <family val="1"/>
      </rPr>
      <t xml:space="preserve"> 13,509,524 new ordinary shares of RM1.00 each, arising from the conversion of RM14,113,000 nominal value of 3% Irredeemable Convertible Unsecured Loan Stocks 2002/2007.</t>
    </r>
  </si>
  <si>
    <t>Save for the above, there were no issuances and repayment of debts and equity securities, share buy-backs, share cancellation, shares held as treasury shares and resale of treasury shares for the period ended 31 May 2004.</t>
  </si>
  <si>
    <t>During the financial period ended 31 May 2004, the following changes in composition were efffected:-</t>
  </si>
  <si>
    <t>As at 31 May 2004</t>
  </si>
  <si>
    <t>b) Investment in quoted securities as at 31 May 2004:-</t>
  </si>
  <si>
    <t>UNAUDITED 4TH QUARTER REPORT  ON CONSOLIDATED RESULTS</t>
  </si>
  <si>
    <t>31/05/2004</t>
  </si>
  <si>
    <r>
      <t>i)</t>
    </r>
    <r>
      <rPr>
        <sz val="11"/>
        <rFont val="Times New Roman"/>
        <family val="1"/>
      </rPr>
      <t xml:space="preserve">  On  30 March 1999, Gadang Engineering (M) Sdn  Bhd ("GESB"), a  wholly-owned subsidiary of Gadang Holdings Berhad, filed a civil suit against Meda Property Services Sdn Bhd for a sum of RM1,181,199.83  being debt due for the construction work done by GESB.The Defendant has filed a counterclaim for  RM1,632,840.62 as  general damages and in alternative,  damages  to  be assessed at RM3,000  per day. The case has been fixed on 28 September 2004 and 28 October 2004 for continued hearing .</t>
    </r>
  </si>
  <si>
    <t>31 May 2004</t>
  </si>
  <si>
    <r>
      <t>iii.</t>
    </r>
    <r>
      <rPr>
        <sz val="12"/>
        <rFont val="Times New Roman"/>
        <family val="1"/>
      </rPr>
      <t xml:space="preserve"> The 70% owned subsidiary company, Globe Leigh's Paints Sdn Bhd ("GLP") had on 20 October 2003 acquired the entire issued and paid-up share capital of  GLP Manufacturing (M) Sdn Bhd (formerly known as Topline Theme Sdn Bhd) ("GLPM") comprising 2 ordinary shares of RM1.00 each for a cash consideration of RM2.00 thereby resulting in GLPM becoming a wholly-owned subsidiary of the GLP. </t>
    </r>
  </si>
  <si>
    <t xml:space="preserve">The Group recorded a marginal reduction in  revenue of 3% to RM133.38 million as compared to the previous corresponding period. The reduction was mainly caused by the substantial completion of its development project in Puchong. However, the said reduction was alleviated by the improved contribution from the construction division. The Group also recorded a lower finance expense arising from the completion of the debts restructuring exercise in December 2003 as compared to the previous corresponding period. </t>
  </si>
  <si>
    <t>GLPM was incorporated on 4 September 2003 and its intended principal activity is manufacturing of protective and decorative coating. GLPM had subsequently entered into a Sale and Purchase Agreement to acquire a manufacturing plant in Taman Perindustrian Puchong, Puchong as disclosed in Section 20c.</t>
  </si>
  <si>
    <t xml:space="preserve">CVSB had subsequently entered into a turnkey project management agreement with Harta Segambut Sdn Bhd, the developer of a piece of freehold land measuring approximately 15 acres in Mukim of Batu,Wilayah Persekutuan  to develop the land into a residential development. </t>
  </si>
  <si>
    <r>
      <t>v.</t>
    </r>
    <r>
      <rPr>
        <sz val="12"/>
        <rFont val="Times New Roman"/>
        <family val="1"/>
      </rPr>
      <t xml:space="preserve"> GLSB had on 14 January 2004 acquired the entire issued and paid-up share capital of  City Version Sdn Bhd ("CVSB") comprising 2 ordinary shares of RM1.00 each for a cash consideration of RM2.00 thereby resulting in CVSB becoming a wholly-owned subsidiary of the GLSB. </t>
    </r>
  </si>
  <si>
    <r>
      <t>c)</t>
    </r>
    <r>
      <rPr>
        <sz val="11"/>
        <rFont val="Times New Roman"/>
        <family val="1"/>
      </rPr>
      <t xml:space="preserve"> GLP Manufacturing (M) Sdn Bhd (formerly known as Topline Theme Sdn Bhd), a wholly-owned subsidiary of Globe Leigh's Paints (M) Sdn Bhd which in turn is a 70%-owned subsidiary of the Company had on 4 December 2003 entered into a Conditional Sale and Purchase Agreement for the acquisition of a manufacturing plant located at Lot No. SD279 and SD280 Taman Perindustrian Puchong Seksyen 5 forming part of the lands held under HS(D) 27094 to 27100 (both inclusive) for PT Nos. 1 to 7 (both inclusive), all in the mukim of Petaling, Daerah Petaling, State of Selangor ("Real Property") together with factory equipment, laboratory equipment and computers from MFRP Engineering Sdn Bhd for a total cash consideration of RM3,000,000.</t>
    </r>
  </si>
  <si>
    <r>
      <t>iii.</t>
    </r>
    <r>
      <rPr>
        <sz val="11"/>
        <rFont val="Times New Roman"/>
        <family val="1"/>
      </rPr>
      <t xml:space="preserve"> 1,839,000 new ordinary shares of RM1.00 each at an option price of RM1.00 per share , 84,000  new ordinary shares of RM1.00 each at an option price of RM3.00 per share and 44,000 new ordinary shares of RM1.00 each  at an option price  of RM1.70 per share  pursuant to the exercise of options granted under the Company's Employees' Share Option Scheme ("ESOS") implemented on 1 November 2002.  As at 31 May 2004, a balance of 3,689,000 ESOS shares still remained unexercised.</t>
    </r>
  </si>
  <si>
    <t>The Group registered a lower revenue of 12% to RM28.49 million as compared to the preceding quarter as a result of certain construction projects were approaching completion. However, the said reduction had been compensated by the improved contribution from its on-going projects.</t>
  </si>
  <si>
    <r>
      <t>ii)</t>
    </r>
    <r>
      <rPr>
        <sz val="11"/>
        <rFont val="Times New Roman"/>
        <family val="1"/>
      </rPr>
      <t xml:space="preserve">  On  30  March  1999,  GESB  has  also  filed  a  civil  suit  against  Meda  System  Built  Sdn  Bhd  for  a  sum of  RM2,268,632.27  being  debt  due  for  construction  work  done  by  GESB.  The  case which was fixed for continued hearing on  10 and 11 June 2004 has been adjourned to 13 &amp; 27 October 2004.</t>
    </r>
  </si>
  <si>
    <t>On 18 October 2002, the Court had allowed PED's application to intervene. On 22 January 2003, the Court dismissed GESB's application for Summary Judgement. GESB has since lodged an appeal on 28 January 2003. GESB's appeal to the Judge in Chambers against that decision was dismissed on 21 June 2004. GESB has since filed its appeal to the Court of Appeal on 23 June 2004.  The High Court action has been adjourned to 11 October 2004 as L'Grande is taking steps to include an additional party to the proceedings.</t>
  </si>
  <si>
    <t>CGU had filed its defence as well as an application to strike out the writ and statement of claim. However, it was dismissed by the Court with cost on 22 April 2003. CGU had since appealed against the decision and hearing date was fixed for hearing on 12 January 2004. On 12 January 2004, the judge directed the parties to put in their written submissions instead. The judge also fixed the case for decision on 2 March 2004. On 2 March 2004, the judge had dismissed CGU's appeal with costs..</t>
  </si>
  <si>
    <t>As for SPK's application to set aside the writ and statement of claim, the application was dismissed with costs by  the Court on 30 July 2003.  SPK had since appealed against the court decision and the hearing date was fixed on 11 November 2003.  On 11 November 2003, the court directed the parties to put in their written submissions instead.  The judge also fixed the case for decision on 28 January 2004. On 28 January 2004, the court had dismissed SPK's appeal with costs.</t>
  </si>
  <si>
    <t>The High Court action has been adjourned to 17 September 2004.</t>
  </si>
  <si>
    <t>Page 11 of 11</t>
  </si>
  <si>
    <t>Page 10 of 11</t>
  </si>
  <si>
    <t>Page 9 of 11</t>
  </si>
  <si>
    <t>Page 7 of 11</t>
  </si>
  <si>
    <t>Page 6 of 11</t>
  </si>
  <si>
    <t>Page 5 of 11</t>
  </si>
  <si>
    <t>Page 4 of 11</t>
  </si>
  <si>
    <t>Page 3 of 11</t>
  </si>
  <si>
    <t>Page 2 of 11</t>
  </si>
  <si>
    <t>Page 1 of 11</t>
  </si>
  <si>
    <t>DEFERRED TAX ASSET</t>
  </si>
  <si>
    <t>Barring unforeseen circumstances, with the completion of the debt restructuring exercise coupled with the improved performance of its construction division and the impending development projects, the Board expects a better performance in the coming financial period.</t>
  </si>
  <si>
    <r>
      <t>a)</t>
    </r>
    <r>
      <rPr>
        <sz val="11"/>
        <rFont val="Times New Roman"/>
        <family val="1"/>
      </rPr>
      <t xml:space="preserve"> The proposed issuance of 38,000,000 of RM1.00 nominal value of 5-Year Irredeemable Convertible Unsecured Loan Stocks 2003/2008 ("ICULS") at 100% of the nominal value with a coupon rate of 2.0% per annum to Danaharta Managers Sdn Bhd ("DMSB") and Aseambankers Malaysia Berhad for settlement of debts had been completed and were listed on the Second Board of Bursa Malaysia Securities Berhad (formerly known as "Kuala Lumpur Stock Exchange") on 31 December 2003.</t>
    </r>
  </si>
  <si>
    <t>Page 8 of 11</t>
  </si>
  <si>
    <t>ICULS</t>
  </si>
  <si>
    <t>2003/2008</t>
  </si>
  <si>
    <t>In line with the above and the lower operating overheads, the Group recorded a higher profit before tax of RM4.34 million as compared to a loss before tax of RM2.09 million recorded in the previous corresponding period.</t>
  </si>
  <si>
    <t>2% Irredeemable convertible loan stocks 2003/2008("ICULS 2003/2008")</t>
  </si>
  <si>
    <t>3% Irredeemable convertible loan stocks 2002/2007("ICULS 2002/2007")</t>
  </si>
  <si>
    <r>
      <t>iii</t>
    </r>
    <r>
      <rPr>
        <sz val="11"/>
        <rFont val="Times New Roman"/>
        <family val="1"/>
      </rPr>
      <t>)  On 12 March 2002, GESB applied to intervene in the proceedings commenced by L'Grande Development Sdn Bhd ("L'Grande") against Bukit Cerakah Development Sdn Bhd (now known as Puncak Alam Housing Sdn Bhd) ("BCD") in respect of a particular project on the basis that BCD had, in its counterclaim against L'Grande, BCD has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 .</t>
    </r>
  </si>
  <si>
    <t>No dividend has been recommended by the Board of Directors for the fourth quarter and financial period ended 31 May 2004.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</si>
</sst>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_(* #,##0.000_);_(* \(#,##0.000\);_(* &quot;-&quot;??_);_(@_)"/>
    <numFmt numFmtId="168" formatCode="_(* #,##0.0000_);_(* \(#,##0.0000\);_(* &quot;-&quot;??_);_(@_)"/>
    <numFmt numFmtId="169" formatCode="0.0000"/>
    <numFmt numFmtId="170" formatCode="0.000"/>
    <numFmt numFmtId="171" formatCode="_(* #,##0.00000_);_(* \(#,##0.00000\);_(* &quot;-&quot;??_);_(@_)"/>
    <numFmt numFmtId="172" formatCode="_(* #,##0.000000_);_(* \(#,##0.000000\);_(* &quot;-&quot;??_);_(@_)"/>
  </numFmts>
  <fonts count="15">
    <font>
      <sz val="10"/>
      <name val="Arial"/>
      <family val="0"/>
    </font>
    <font>
      <sz val="10"/>
      <name val="Times New Roman"/>
      <family val="1"/>
    </font>
    <font>
      <b/>
      <sz val="10"/>
      <name val="Times New Roman"/>
      <family val="1"/>
    </font>
    <font>
      <sz val="11"/>
      <name val="Times New Roman"/>
      <family val="1"/>
    </font>
    <font>
      <b/>
      <sz val="11"/>
      <name val="Times New Roman"/>
      <family val="1"/>
    </font>
    <font>
      <b/>
      <u val="single"/>
      <sz val="11"/>
      <name val="Times New Roman"/>
      <family val="1"/>
    </font>
    <font>
      <sz val="11"/>
      <color indexed="22"/>
      <name val="Times New Roman"/>
      <family val="1"/>
    </font>
    <font>
      <sz val="8"/>
      <name val="Arial"/>
      <family val="0"/>
    </font>
    <font>
      <u val="single"/>
      <sz val="10"/>
      <color indexed="12"/>
      <name val="Arial"/>
      <family val="0"/>
    </font>
    <font>
      <u val="single"/>
      <sz val="10"/>
      <color indexed="36"/>
      <name val="Arial"/>
      <family val="0"/>
    </font>
    <font>
      <sz val="9"/>
      <name val="Times New Roman"/>
      <family val="1"/>
    </font>
    <font>
      <b/>
      <sz val="9"/>
      <name val="Times New Roman"/>
      <family val="1"/>
    </font>
    <font>
      <sz val="8"/>
      <name val="Times New Roman"/>
      <family val="1"/>
    </font>
    <font>
      <sz val="12"/>
      <name val="Times New Roman"/>
      <family val="1"/>
    </font>
    <font>
      <b/>
      <sz val="12"/>
      <name val="Times New Roman"/>
      <family val="1"/>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double"/>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8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1" fillId="0" borderId="0" xfId="0" applyFont="1" applyBorder="1" applyAlignment="1">
      <alignment/>
    </xf>
    <xf numFmtId="0" fontId="3" fillId="0" borderId="0" xfId="0" applyFont="1" applyAlignment="1">
      <alignment horizontal="center"/>
    </xf>
    <xf numFmtId="0" fontId="3" fillId="0" borderId="0" xfId="0" applyFont="1" applyAlignment="1">
      <alignment/>
    </xf>
    <xf numFmtId="164" fontId="1" fillId="0" borderId="0" xfId="15" applyNumberFormat="1" applyFont="1" applyAlignment="1">
      <alignment/>
    </xf>
    <xf numFmtId="164" fontId="3" fillId="0" borderId="0" xfId="15" applyNumberFormat="1" applyFont="1" applyAlignment="1">
      <alignment/>
    </xf>
    <xf numFmtId="3" fontId="3" fillId="0" borderId="0" xfId="0" applyNumberFormat="1" applyFont="1" applyAlignment="1">
      <alignment/>
    </xf>
    <xf numFmtId="43" fontId="3" fillId="0" borderId="0" xfId="15" applyFont="1" applyAlignment="1">
      <alignment/>
    </xf>
    <xf numFmtId="43" fontId="1" fillId="0" borderId="0" xfId="15" applyFont="1" applyAlignment="1">
      <alignment/>
    </xf>
    <xf numFmtId="0" fontId="1" fillId="0" borderId="0" xfId="0" applyFont="1" applyFill="1" applyAlignment="1">
      <alignment/>
    </xf>
    <xf numFmtId="164" fontId="3" fillId="0" borderId="1" xfId="0" applyNumberFormat="1" applyFont="1" applyBorder="1" applyAlignment="1">
      <alignment/>
    </xf>
    <xf numFmtId="164" fontId="1" fillId="0" borderId="0" xfId="0" applyNumberFormat="1" applyFont="1" applyAlignment="1">
      <alignment/>
    </xf>
    <xf numFmtId="43" fontId="1" fillId="0" borderId="0" xfId="0" applyNumberFormat="1" applyFont="1" applyAlignment="1">
      <alignment/>
    </xf>
    <xf numFmtId="164" fontId="1" fillId="0" borderId="0" xfId="15" applyNumberFormat="1" applyFont="1" applyBorder="1" applyAlignment="1">
      <alignment/>
    </xf>
    <xf numFmtId="0" fontId="3" fillId="0" borderId="2" xfId="0" applyFont="1" applyBorder="1" applyAlignment="1">
      <alignment/>
    </xf>
    <xf numFmtId="0" fontId="2" fillId="0" borderId="2" xfId="0" applyFont="1" applyBorder="1" applyAlignment="1">
      <alignment horizontal="center"/>
    </xf>
    <xf numFmtId="164" fontId="3" fillId="0" borderId="3" xfId="15" applyNumberFormat="1" applyFont="1" applyBorder="1" applyAlignment="1">
      <alignment/>
    </xf>
    <xf numFmtId="3" fontId="3" fillId="0" borderId="3" xfId="0" applyNumberFormat="1" applyFont="1" applyBorder="1" applyAlignment="1">
      <alignment/>
    </xf>
    <xf numFmtId="164" fontId="1" fillId="0" borderId="0" xfId="0" applyNumberFormat="1" applyFont="1" applyBorder="1" applyAlignment="1">
      <alignment/>
    </xf>
    <xf numFmtId="3" fontId="3" fillId="0" borderId="4" xfId="0" applyNumberFormat="1" applyFont="1" applyBorder="1" applyAlignment="1">
      <alignment/>
    </xf>
    <xf numFmtId="164" fontId="3" fillId="0" borderId="5" xfId="15" applyNumberFormat="1" applyFont="1" applyBorder="1" applyAlignment="1">
      <alignment/>
    </xf>
    <xf numFmtId="164" fontId="3" fillId="0" borderId="6" xfId="15" applyNumberFormat="1" applyFont="1" applyBorder="1" applyAlignment="1">
      <alignment/>
    </xf>
    <xf numFmtId="164" fontId="3" fillId="0" borderId="0" xfId="15" applyNumberFormat="1" applyFont="1" applyBorder="1" applyAlignment="1">
      <alignment/>
    </xf>
    <xf numFmtId="164" fontId="3" fillId="0" borderId="4" xfId="15" applyNumberFormat="1" applyFont="1" applyBorder="1" applyAlignment="1">
      <alignment/>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1" fillId="0" borderId="10" xfId="0" applyFont="1" applyBorder="1" applyAlignment="1">
      <alignment/>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3" fillId="0" borderId="0" xfId="0" applyFont="1" applyBorder="1" applyAlignment="1">
      <alignment/>
    </xf>
    <xf numFmtId="14" fontId="2" fillId="0" borderId="11" xfId="0" applyNumberFormat="1" applyFont="1" applyBorder="1" applyAlignment="1" quotePrefix="1">
      <alignment horizontal="center"/>
    </xf>
    <xf numFmtId="164" fontId="3" fillId="0" borderId="0" xfId="15" applyNumberFormat="1" applyFont="1" applyAlignment="1">
      <alignment horizontal="center"/>
    </xf>
    <xf numFmtId="164" fontId="3" fillId="0" borderId="0" xfId="15" applyNumberFormat="1" applyFont="1" applyAlignment="1">
      <alignment horizontal="right"/>
    </xf>
    <xf numFmtId="164" fontId="3" fillId="0" borderId="6" xfId="15" applyNumberFormat="1" applyFont="1" applyBorder="1" applyAlignment="1">
      <alignment horizontal="right"/>
    </xf>
    <xf numFmtId="164" fontId="3" fillId="0" borderId="5" xfId="15" applyNumberFormat="1" applyFont="1" applyBorder="1" applyAlignment="1">
      <alignment horizontal="center"/>
    </xf>
    <xf numFmtId="14" fontId="2" fillId="0" borderId="10" xfId="0" applyNumberFormat="1" applyFont="1" applyBorder="1" applyAlignment="1" quotePrefix="1">
      <alignment horizontal="center"/>
    </xf>
    <xf numFmtId="164" fontId="3" fillId="0" borderId="14" xfId="15" applyNumberFormat="1" applyFont="1" applyBorder="1" applyAlignment="1">
      <alignment/>
    </xf>
    <xf numFmtId="14" fontId="2" fillId="0" borderId="5" xfId="0" applyNumberFormat="1" applyFont="1" applyBorder="1" applyAlignment="1" quotePrefix="1">
      <alignment horizontal="center"/>
    </xf>
    <xf numFmtId="0" fontId="4" fillId="0" borderId="0" xfId="0" applyFont="1" applyAlignment="1">
      <alignment/>
    </xf>
    <xf numFmtId="0" fontId="5" fillId="0" borderId="0" xfId="0" applyFont="1" applyAlignment="1">
      <alignment/>
    </xf>
    <xf numFmtId="0" fontId="3" fillId="0" borderId="0" xfId="0" applyFont="1" applyAlignment="1" quotePrefix="1">
      <alignment/>
    </xf>
    <xf numFmtId="164" fontId="3" fillId="0" borderId="2" xfId="15" applyNumberFormat="1" applyFont="1" applyBorder="1" applyAlignment="1">
      <alignment/>
    </xf>
    <xf numFmtId="0" fontId="3" fillId="0" borderId="0" xfId="0" applyFont="1" applyAlignment="1">
      <alignment/>
    </xf>
    <xf numFmtId="164" fontId="3" fillId="0" borderId="0" xfId="15" applyNumberFormat="1" applyFont="1" applyBorder="1" applyAlignment="1">
      <alignment horizontal="center"/>
    </xf>
    <xf numFmtId="164" fontId="1" fillId="0" borderId="2" xfId="15" applyNumberFormat="1" applyFont="1" applyBorder="1" applyAlignment="1">
      <alignment/>
    </xf>
    <xf numFmtId="164" fontId="1" fillId="0" borderId="0" xfId="15" applyNumberFormat="1" applyFont="1" applyAlignment="1">
      <alignment horizontal="center"/>
    </xf>
    <xf numFmtId="164" fontId="3" fillId="0" borderId="2" xfId="15" applyNumberFormat="1" applyFont="1" applyBorder="1" applyAlignment="1">
      <alignment horizontal="right"/>
    </xf>
    <xf numFmtId="164" fontId="3" fillId="0" borderId="2" xfId="15" applyNumberFormat="1" applyFont="1" applyBorder="1" applyAlignment="1">
      <alignment horizontal="center"/>
    </xf>
    <xf numFmtId="0" fontId="4" fillId="0" borderId="0" xfId="0" applyFont="1" applyAlignment="1">
      <alignment horizontal="center"/>
    </xf>
    <xf numFmtId="164" fontId="4" fillId="0" borderId="0" xfId="15" applyNumberFormat="1" applyFont="1" applyAlignment="1">
      <alignment/>
    </xf>
    <xf numFmtId="164" fontId="3" fillId="0" borderId="15" xfId="15" applyNumberFormat="1" applyFont="1" applyBorder="1" applyAlignment="1">
      <alignment/>
    </xf>
    <xf numFmtId="0" fontId="3" fillId="0" borderId="0" xfId="0" applyFont="1" applyAlignment="1">
      <alignment horizontal="left"/>
    </xf>
    <xf numFmtId="0" fontId="3" fillId="0" borderId="0" xfId="0" applyFont="1" applyAlignment="1">
      <alignment horizontal="right"/>
    </xf>
    <xf numFmtId="0" fontId="3" fillId="0" borderId="0" xfId="0" applyFont="1" applyBorder="1" applyAlignment="1">
      <alignment/>
    </xf>
    <xf numFmtId="164" fontId="3" fillId="0" borderId="0" xfId="0" applyNumberFormat="1" applyFont="1" applyAlignment="1">
      <alignment/>
    </xf>
    <xf numFmtId="164" fontId="3" fillId="0" borderId="0" xfId="0" applyNumberFormat="1" applyFont="1" applyBorder="1" applyAlignment="1">
      <alignment/>
    </xf>
    <xf numFmtId="0" fontId="2" fillId="0" borderId="0" xfId="0" applyFont="1" applyBorder="1" applyAlignment="1" quotePrefix="1">
      <alignment horizontal="left"/>
    </xf>
    <xf numFmtId="0" fontId="3" fillId="0" borderId="0" xfId="0" applyFont="1" applyAlignment="1">
      <alignment horizontal="justify"/>
    </xf>
    <xf numFmtId="0" fontId="3" fillId="0" borderId="0" xfId="0" applyNumberFormat="1" applyFont="1" applyAlignment="1">
      <alignment horizontal="justify"/>
    </xf>
    <xf numFmtId="0" fontId="3" fillId="0" borderId="0" xfId="0" applyNumberFormat="1" applyFont="1" applyAlignment="1">
      <alignment/>
    </xf>
    <xf numFmtId="15" fontId="4" fillId="0" borderId="0" xfId="0" applyNumberFormat="1" applyFont="1" applyAlignment="1" quotePrefix="1">
      <alignment/>
    </xf>
    <xf numFmtId="3" fontId="3" fillId="0" borderId="0" xfId="0" applyNumberFormat="1" applyFont="1" applyAlignment="1">
      <alignment horizontal="justify"/>
    </xf>
    <xf numFmtId="3" fontId="3" fillId="0" borderId="0" xfId="0" applyNumberFormat="1" applyFont="1" applyAlignment="1">
      <alignment/>
    </xf>
    <xf numFmtId="3" fontId="4" fillId="0" borderId="0" xfId="0" applyNumberFormat="1" applyFont="1" applyAlignment="1">
      <alignment/>
    </xf>
    <xf numFmtId="0" fontId="4" fillId="0" borderId="0" xfId="0" applyFont="1" applyAlignment="1">
      <alignment/>
    </xf>
    <xf numFmtId="0" fontId="4" fillId="0" borderId="0" xfId="0" applyFont="1" applyAlignment="1">
      <alignment horizontal="left"/>
    </xf>
    <xf numFmtId="14" fontId="2" fillId="0" borderId="0" xfId="0" applyNumberFormat="1" applyFont="1" applyBorder="1" applyAlignment="1" quotePrefix="1">
      <alignment horizontal="center"/>
    </xf>
    <xf numFmtId="0" fontId="1" fillId="0" borderId="0" xfId="0" applyFont="1" applyBorder="1" applyAlignment="1">
      <alignment horizontal="center"/>
    </xf>
    <xf numFmtId="164" fontId="3" fillId="0" borderId="8" xfId="15" applyNumberFormat="1" applyFont="1" applyBorder="1" applyAlignment="1">
      <alignment/>
    </xf>
    <xf numFmtId="0" fontId="3" fillId="0" borderId="0" xfId="0" applyFont="1" applyAlignment="1" quotePrefix="1">
      <alignment horizontal="left"/>
    </xf>
    <xf numFmtId="0" fontId="3" fillId="0" borderId="0" xfId="0" applyNumberFormat="1" applyFont="1" applyAlignment="1" quotePrefix="1">
      <alignment horizontal="justify"/>
    </xf>
    <xf numFmtId="0" fontId="3" fillId="0" borderId="0" xfId="0" applyFont="1" applyAlignment="1" quotePrefix="1">
      <alignment horizontal="justify"/>
    </xf>
    <xf numFmtId="164" fontId="3" fillId="0" borderId="0" xfId="15" applyNumberFormat="1" applyFont="1" applyBorder="1" applyAlignment="1">
      <alignment horizontal="right"/>
    </xf>
    <xf numFmtId="0" fontId="4" fillId="0" borderId="0" xfId="0" applyFont="1" applyAlignment="1">
      <alignment horizontal="right"/>
    </xf>
    <xf numFmtId="0" fontId="3" fillId="0" borderId="0" xfId="0" applyFont="1" applyAlignment="1" quotePrefix="1">
      <alignment/>
    </xf>
    <xf numFmtId="0" fontId="0" fillId="0" borderId="0" xfId="0" applyAlignment="1">
      <alignment horizontal="justify"/>
    </xf>
    <xf numFmtId="165" fontId="3" fillId="0" borderId="0" xfId="15" applyNumberFormat="1" applyFont="1" applyBorder="1" applyAlignment="1">
      <alignment/>
    </xf>
    <xf numFmtId="164" fontId="3" fillId="0" borderId="2" xfId="0" applyNumberFormat="1" applyFont="1" applyBorder="1" applyAlignment="1">
      <alignment/>
    </xf>
    <xf numFmtId="0" fontId="3" fillId="0" borderId="0" xfId="0" applyNumberFormat="1" applyFont="1" applyAlignment="1" quotePrefix="1">
      <alignment/>
    </xf>
    <xf numFmtId="164" fontId="4" fillId="0" borderId="0" xfId="15" applyNumberFormat="1" applyFont="1" applyBorder="1" applyAlignment="1">
      <alignment/>
    </xf>
    <xf numFmtId="15" fontId="1" fillId="0" borderId="0" xfId="0" applyNumberFormat="1" applyFont="1" applyAlignment="1" quotePrefix="1">
      <alignment/>
    </xf>
    <xf numFmtId="164" fontId="1" fillId="0" borderId="15" xfId="15" applyNumberFormat="1" applyFont="1" applyBorder="1" applyAlignment="1">
      <alignment/>
    </xf>
    <xf numFmtId="0" fontId="2" fillId="0" borderId="0" xfId="0" applyFont="1" applyAlignment="1">
      <alignment/>
    </xf>
    <xf numFmtId="0" fontId="10" fillId="0" borderId="0" xfId="0" applyFont="1" applyAlignment="1">
      <alignment horizontal="center"/>
    </xf>
    <xf numFmtId="0" fontId="10" fillId="0" borderId="0" xfId="0" applyFont="1" applyBorder="1" applyAlignment="1">
      <alignment horizontal="center"/>
    </xf>
    <xf numFmtId="0" fontId="10" fillId="0" borderId="0" xfId="0" applyFont="1" applyAlignment="1">
      <alignment/>
    </xf>
    <xf numFmtId="0" fontId="11" fillId="0" borderId="0" xfId="0" applyFont="1" applyBorder="1" applyAlignment="1">
      <alignment horizontal="center"/>
    </xf>
    <xf numFmtId="0" fontId="12"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xf>
    <xf numFmtId="14" fontId="12" fillId="0" borderId="0" xfId="0" applyNumberFormat="1" applyFont="1" applyBorder="1" applyAlignment="1">
      <alignment horizontal="center"/>
    </xf>
    <xf numFmtId="14" fontId="12" fillId="0" borderId="0" xfId="0" applyNumberFormat="1" applyFont="1" applyBorder="1" applyAlignment="1" quotePrefix="1">
      <alignment horizontal="center"/>
    </xf>
    <xf numFmtId="164" fontId="12" fillId="0" borderId="0" xfId="15" applyNumberFormat="1" applyFont="1" applyAlignment="1">
      <alignment horizontal="center"/>
    </xf>
    <xf numFmtId="0" fontId="3" fillId="0" borderId="0" xfId="0" applyFont="1" applyFill="1" applyAlignment="1" quotePrefix="1">
      <alignment horizontal="justify"/>
    </xf>
    <xf numFmtId="0" fontId="4" fillId="0" borderId="0" xfId="0" applyFont="1" applyFill="1" applyAlignment="1">
      <alignment/>
    </xf>
    <xf numFmtId="0" fontId="3" fillId="0" borderId="0" xfId="0" applyFont="1" applyFill="1" applyAlignment="1">
      <alignment/>
    </xf>
    <xf numFmtId="0" fontId="3" fillId="0" borderId="0" xfId="0" applyFont="1" applyFill="1" applyAlignment="1">
      <alignment horizontal="justify"/>
    </xf>
    <xf numFmtId="0" fontId="13" fillId="0" borderId="0" xfId="0" applyFont="1" applyFill="1" applyAlignment="1">
      <alignment/>
    </xf>
    <xf numFmtId="0" fontId="3" fillId="0" borderId="0" xfId="0" applyNumberFormat="1" applyFont="1" applyFill="1" applyAlignment="1">
      <alignment horizontal="justify"/>
    </xf>
    <xf numFmtId="0" fontId="3" fillId="0" borderId="0" xfId="0" applyNumberFormat="1" applyFont="1" applyFill="1" applyAlignment="1">
      <alignment/>
    </xf>
    <xf numFmtId="14" fontId="2" fillId="0" borderId="11" xfId="0" applyNumberFormat="1" applyFont="1" applyBorder="1" applyAlignment="1">
      <alignment horizontal="center"/>
    </xf>
    <xf numFmtId="164" fontId="3" fillId="0" borderId="14" xfId="15" applyNumberFormat="1" applyFont="1" applyFill="1" applyBorder="1" applyAlignment="1">
      <alignment/>
    </xf>
    <xf numFmtId="164" fontId="3" fillId="0" borderId="5" xfId="15" applyNumberFormat="1" applyFont="1" applyFill="1" applyBorder="1" applyAlignment="1">
      <alignment/>
    </xf>
    <xf numFmtId="164" fontId="1" fillId="0" borderId="0" xfId="15" applyNumberFormat="1" applyFont="1" applyFill="1" applyAlignment="1">
      <alignment/>
    </xf>
    <xf numFmtId="0" fontId="13" fillId="0" borderId="0" xfId="0" applyFont="1" applyFill="1" applyAlignment="1">
      <alignment horizontal="left"/>
    </xf>
    <xf numFmtId="0" fontId="3" fillId="0" borderId="0" xfId="0" applyFont="1" applyFill="1" applyAlignment="1" quotePrefix="1">
      <alignment/>
    </xf>
    <xf numFmtId="164" fontId="13" fillId="0" borderId="0" xfId="15" applyNumberFormat="1" applyFont="1" applyFill="1" applyAlignment="1" quotePrefix="1">
      <alignment horizontal="right"/>
    </xf>
    <xf numFmtId="43" fontId="3" fillId="0" borderId="0" xfId="15" applyFont="1" applyFill="1" applyAlignment="1">
      <alignment horizontal="center"/>
    </xf>
    <xf numFmtId="0" fontId="1" fillId="0" borderId="0" xfId="0" applyFont="1" applyFill="1" applyAlignment="1">
      <alignment horizontal="center"/>
    </xf>
    <xf numFmtId="43" fontId="3" fillId="0" borderId="0" xfId="0" applyNumberFormat="1" applyFont="1" applyFill="1" applyAlignment="1">
      <alignment/>
    </xf>
    <xf numFmtId="43" fontId="3" fillId="0" borderId="0" xfId="15" applyNumberFormat="1" applyFont="1" applyFill="1" applyAlignment="1">
      <alignment/>
    </xf>
    <xf numFmtId="43" fontId="3" fillId="0" borderId="1" xfId="15" applyFont="1" applyBorder="1" applyAlignment="1">
      <alignment/>
    </xf>
    <xf numFmtId="0" fontId="13" fillId="0" borderId="0" xfId="0" applyFont="1" applyFill="1" applyAlignment="1">
      <alignment horizontal="justify"/>
    </xf>
    <xf numFmtId="0" fontId="3" fillId="0" borderId="0" xfId="0" applyFont="1" applyFill="1" applyAlignment="1">
      <alignment horizontal="right"/>
    </xf>
    <xf numFmtId="164" fontId="13" fillId="0" borderId="0" xfId="15" applyNumberFormat="1" applyFont="1" applyFill="1" applyAlignment="1" quotePrefix="1">
      <alignment/>
    </xf>
    <xf numFmtId="164" fontId="13" fillId="0" borderId="4" xfId="0" applyNumberFormat="1" applyFont="1" applyFill="1" applyBorder="1" applyAlignment="1" quotePrefix="1">
      <alignment horizontal="right"/>
    </xf>
    <xf numFmtId="0" fontId="1" fillId="0" borderId="0" xfId="0" applyFont="1" applyAlignment="1">
      <alignment horizontal="right"/>
    </xf>
    <xf numFmtId="164" fontId="1" fillId="0" borderId="0" xfId="15" applyNumberFormat="1" applyFont="1" applyBorder="1" applyAlignment="1">
      <alignment horizontal="right"/>
    </xf>
    <xf numFmtId="0" fontId="10" fillId="0" borderId="0" xfId="0" applyFont="1" applyAlignment="1">
      <alignment horizontal="right"/>
    </xf>
    <xf numFmtId="0" fontId="10" fillId="0" borderId="0" xfId="0" applyNumberFormat="1" applyFont="1" applyAlignment="1">
      <alignment horizontal="right"/>
    </xf>
    <xf numFmtId="0" fontId="13" fillId="0" borderId="0" xfId="0" applyNumberFormat="1" applyFont="1" applyFill="1" applyAlignment="1">
      <alignment horizontal="justify"/>
    </xf>
    <xf numFmtId="15" fontId="4" fillId="0" borderId="0" xfId="0" applyNumberFormat="1" applyFont="1" applyAlignment="1">
      <alignment/>
    </xf>
    <xf numFmtId="0" fontId="3" fillId="0" borderId="0" xfId="0" applyFont="1" applyFill="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applyBorder="1" applyAlignment="1">
      <alignment horizontal="center"/>
    </xf>
    <xf numFmtId="0" fontId="1" fillId="0" borderId="0" xfId="0" applyFont="1" applyFill="1" applyBorder="1" applyAlignment="1">
      <alignment/>
    </xf>
    <xf numFmtId="14" fontId="2" fillId="0" borderId="0" xfId="0" applyNumberFormat="1" applyFont="1" applyFill="1" applyBorder="1" applyAlignment="1" quotePrefix="1">
      <alignment horizontal="center"/>
    </xf>
    <xf numFmtId="0" fontId="1" fillId="0" borderId="0" xfId="0" applyFont="1" applyFill="1" applyBorder="1" applyAlignment="1">
      <alignment horizontal="center"/>
    </xf>
    <xf numFmtId="164" fontId="3" fillId="0" borderId="0" xfId="15" applyNumberFormat="1" applyFont="1" applyFill="1" applyAlignment="1">
      <alignment/>
    </xf>
    <xf numFmtId="164" fontId="3" fillId="0" borderId="0" xfId="15" applyNumberFormat="1" applyFont="1" applyFill="1" applyBorder="1" applyAlignment="1">
      <alignment/>
    </xf>
    <xf numFmtId="164" fontId="3" fillId="0" borderId="0" xfId="15" applyNumberFormat="1" applyFont="1" applyFill="1" applyBorder="1" applyAlignment="1">
      <alignment horizontal="center"/>
    </xf>
    <xf numFmtId="164" fontId="3" fillId="0" borderId="2" xfId="15" applyNumberFormat="1" applyFont="1" applyFill="1" applyBorder="1" applyAlignment="1">
      <alignment/>
    </xf>
    <xf numFmtId="164" fontId="3" fillId="0" borderId="15" xfId="15" applyNumberFormat="1" applyFont="1" applyFill="1" applyBorder="1" applyAlignment="1">
      <alignment/>
    </xf>
    <xf numFmtId="164" fontId="3" fillId="0" borderId="8" xfId="15" applyNumberFormat="1" applyFont="1" applyFill="1" applyBorder="1" applyAlignment="1">
      <alignment/>
    </xf>
    <xf numFmtId="43" fontId="3" fillId="0" borderId="1" xfId="15" applyFont="1" applyFill="1" applyBorder="1" applyAlignment="1">
      <alignment/>
    </xf>
    <xf numFmtId="43" fontId="3" fillId="0" borderId="0" xfId="15" applyFont="1" applyFill="1" applyBorder="1" applyAlignment="1">
      <alignment/>
    </xf>
    <xf numFmtId="0" fontId="2" fillId="0" borderId="12" xfId="0" applyFont="1" applyFill="1" applyBorder="1" applyAlignment="1">
      <alignment horizontal="center"/>
    </xf>
    <xf numFmtId="14" fontId="3" fillId="0" borderId="0" xfId="0" applyNumberFormat="1" applyFont="1" applyFill="1" applyAlignment="1">
      <alignment horizontal="center"/>
    </xf>
    <xf numFmtId="14" fontId="1" fillId="0" borderId="0" xfId="0" applyNumberFormat="1" applyFont="1" applyFill="1" applyAlignment="1">
      <alignment horizontal="center"/>
    </xf>
    <xf numFmtId="164" fontId="3" fillId="0" borderId="1" xfId="15" applyNumberFormat="1" applyFont="1" applyFill="1" applyBorder="1" applyAlignment="1">
      <alignment/>
    </xf>
    <xf numFmtId="0" fontId="1" fillId="0" borderId="0" xfId="0" applyNumberFormat="1" applyFont="1" applyAlignment="1">
      <alignment horizontal="right"/>
    </xf>
    <xf numFmtId="0" fontId="1" fillId="0" borderId="0" xfId="0" applyFont="1" applyFill="1" applyAlignment="1">
      <alignment horizontal="right"/>
    </xf>
    <xf numFmtId="0" fontId="0" fillId="0" borderId="0" xfId="0" applyAlignment="1">
      <alignment/>
    </xf>
    <xf numFmtId="164" fontId="3" fillId="0" borderId="5" xfId="15" applyNumberFormat="1" applyFont="1" applyFill="1" applyBorder="1" applyAlignment="1">
      <alignment horizontal="center"/>
    </xf>
    <xf numFmtId="164" fontId="3" fillId="0" borderId="0" xfId="15" applyNumberFormat="1" applyFont="1" applyFill="1" applyAlignment="1">
      <alignment horizontal="center"/>
    </xf>
    <xf numFmtId="43" fontId="3" fillId="0" borderId="0" xfId="15" applyFont="1" applyFill="1" applyAlignment="1">
      <alignment/>
    </xf>
    <xf numFmtId="164" fontId="3" fillId="0" borderId="4" xfId="15" applyNumberFormat="1" applyFont="1" applyFill="1" applyBorder="1" applyAlignment="1">
      <alignment/>
    </xf>
    <xf numFmtId="0" fontId="13" fillId="0" borderId="0" xfId="0" applyNumberFormat="1" applyFont="1" applyAlignment="1">
      <alignment horizontal="justify"/>
    </xf>
    <xf numFmtId="0" fontId="3" fillId="0" borderId="0" xfId="0" applyFont="1" applyFill="1" applyAlignment="1">
      <alignment/>
    </xf>
    <xf numFmtId="0" fontId="13" fillId="2" borderId="0" xfId="0" applyFont="1" applyFill="1" applyAlignment="1">
      <alignment/>
    </xf>
    <xf numFmtId="0" fontId="4" fillId="0" borderId="0" xfId="0" applyFont="1" applyAlignment="1" quotePrefix="1">
      <alignment horizontal="center"/>
    </xf>
    <xf numFmtId="0" fontId="13" fillId="0" borderId="0" xfId="0" applyFont="1" applyFill="1" applyAlignment="1" quotePrefix="1">
      <alignment horizontal="justify"/>
    </xf>
    <xf numFmtId="0" fontId="3" fillId="0" borderId="0" xfId="0" applyFont="1" applyFill="1" applyAlignment="1">
      <alignment horizontal="justify"/>
    </xf>
    <xf numFmtId="0" fontId="14" fillId="0" borderId="0" xfId="0" applyNumberFormat="1" applyFont="1" applyAlignment="1">
      <alignment horizontal="justify"/>
    </xf>
    <xf numFmtId="0" fontId="13" fillId="0" borderId="0" xfId="0" applyNumberFormat="1" applyFont="1" applyAlignment="1">
      <alignment horizontal="justify"/>
    </xf>
    <xf numFmtId="0" fontId="13" fillId="0" borderId="0" xfId="0" applyFont="1" applyFill="1" applyAlignment="1" quotePrefix="1">
      <alignment horizontal="justify"/>
    </xf>
    <xf numFmtId="3" fontId="4" fillId="0" borderId="0" xfId="0" applyNumberFormat="1" applyFont="1" applyAlignment="1">
      <alignment horizontal="justify"/>
    </xf>
    <xf numFmtId="3" fontId="3" fillId="0" borderId="0" xfId="0" applyNumberFormat="1" applyFont="1" applyAlignment="1">
      <alignment horizontal="justify"/>
    </xf>
    <xf numFmtId="0" fontId="13" fillId="0" borderId="0" xfId="0" applyFont="1" applyFill="1" applyAlignment="1">
      <alignment horizontal="justify"/>
    </xf>
    <xf numFmtId="0" fontId="3" fillId="0" borderId="0" xfId="0" applyNumberFormat="1" applyFont="1" applyFill="1" applyAlignment="1" quotePrefix="1">
      <alignment horizontal="justify"/>
    </xf>
    <xf numFmtId="0" fontId="3" fillId="0" borderId="0" xfId="0" applyNumberFormat="1" applyFont="1" applyAlignment="1">
      <alignment horizontal="justify"/>
    </xf>
    <xf numFmtId="0" fontId="4" fillId="0" borderId="0" xfId="0" applyNumberFormat="1" applyFont="1" applyAlignment="1">
      <alignment horizontal="justify"/>
    </xf>
    <xf numFmtId="0" fontId="3" fillId="0" borderId="0" xfId="0" applyNumberFormat="1" applyFont="1" applyFill="1" applyAlignment="1">
      <alignment horizontal="justify"/>
    </xf>
    <xf numFmtId="0" fontId="4" fillId="0" borderId="0" xfId="0" applyNumberFormat="1" applyFont="1" applyFill="1" applyAlignment="1">
      <alignment horizontal="justify"/>
    </xf>
    <xf numFmtId="0" fontId="2" fillId="0" borderId="0" xfId="0" applyFont="1" applyAlignment="1">
      <alignment horizontal="center"/>
    </xf>
    <xf numFmtId="0" fontId="3" fillId="0" borderId="0" xfId="0" applyFont="1" applyAlignment="1">
      <alignment horizontal="justify"/>
    </xf>
    <xf numFmtId="0" fontId="4" fillId="0" borderId="0" xfId="0" applyFont="1" applyAlignment="1">
      <alignment horizontal="justify"/>
    </xf>
    <xf numFmtId="0" fontId="14" fillId="0" borderId="0" xfId="0" applyNumberFormat="1" applyFont="1" applyFill="1" applyAlignment="1">
      <alignment horizontal="justify"/>
    </xf>
    <xf numFmtId="0" fontId="13" fillId="0" borderId="0" xfId="0" applyNumberFormat="1" applyFont="1" applyFill="1" applyAlignment="1">
      <alignment horizontal="justify"/>
    </xf>
    <xf numFmtId="0" fontId="12" fillId="0" borderId="0" xfId="0" applyFont="1" applyAlignment="1">
      <alignment horizontal="center"/>
    </xf>
    <xf numFmtId="0" fontId="3" fillId="0" borderId="0" xfId="0" applyFont="1" applyAlignment="1" quotePrefix="1">
      <alignment horizontal="justify"/>
    </xf>
    <xf numFmtId="0" fontId="4" fillId="0" borderId="0" xfId="0" applyFont="1" applyFill="1" applyAlignment="1">
      <alignment horizontal="justify"/>
    </xf>
    <xf numFmtId="0" fontId="2" fillId="0" borderId="0" xfId="0" applyFont="1" applyFill="1" applyAlignment="1">
      <alignment/>
    </xf>
    <xf numFmtId="0" fontId="2" fillId="0" borderId="0" xfId="0" applyFont="1" applyAlignment="1">
      <alignment/>
    </xf>
    <xf numFmtId="0" fontId="13" fillId="2" borderId="0" xfId="0" applyFont="1" applyFill="1" applyAlignment="1">
      <alignment horizont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742950</xdr:colOff>
      <xdr:row>3</xdr:row>
      <xdr:rowOff>0</xdr:rowOff>
    </xdr:to>
    <xdr:sp>
      <xdr:nvSpPr>
        <xdr:cNvPr id="1" name="TextBox 5"/>
        <xdr:cNvSpPr txBox="1">
          <a:spLocks noChangeArrowheads="1"/>
        </xdr:cNvSpPr>
      </xdr:nvSpPr>
      <xdr:spPr>
        <a:xfrm>
          <a:off x="9525" y="485775"/>
          <a:ext cx="1171575" cy="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25 October 2002</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13</xdr:col>
      <xdr:colOff>9525</xdr:colOff>
      <xdr:row>6</xdr:row>
      <xdr:rowOff>0</xdr:rowOff>
    </xdr:to>
    <xdr:sp>
      <xdr:nvSpPr>
        <xdr:cNvPr id="1" name="TextBox 1"/>
        <xdr:cNvSpPr txBox="1">
          <a:spLocks noChangeArrowheads="1"/>
        </xdr:cNvSpPr>
      </xdr:nvSpPr>
      <xdr:spPr>
        <a:xfrm>
          <a:off x="209550" y="1114425"/>
          <a:ext cx="903922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1. Accounting Policies</a:t>
          </a:r>
          <a:r>
            <a:rPr lang="en-US" cap="none" sz="1100" b="0" i="0" u="none" baseline="0">
              <a:latin typeface="Times New Roman"/>
              <a:ea typeface="Times New Roman"/>
              <a:cs typeface="Times New Roman"/>
            </a:rPr>
            <a:t> 
The interim financial statement has been prepared in accordance with MASB 26 "Interim Financial Reporting" and should be read in conjunction with the audited financial statements of the Group for the financial year ended 31 May 2002.
The interim financial statements have been prepared using the same accounting policies and method of computation as those used in the preparation of the most recent annual financial statements.  
</a:t>
          </a:r>
          <a:r>
            <a:rPr lang="en-US" cap="none" sz="1100" b="1" i="0" u="none" baseline="0">
              <a:latin typeface="Times New Roman"/>
              <a:ea typeface="Times New Roman"/>
              <a:cs typeface="Times New Roman"/>
            </a:rPr>
            <a:t>2. Audit Qualification
</a:t>
          </a:r>
          <a:r>
            <a:rPr lang="en-US" cap="none" sz="1100" b="0" i="0" u="none" baseline="0">
              <a:latin typeface="Times New Roman"/>
              <a:ea typeface="Times New Roman"/>
              <a:cs typeface="Times New Roman"/>
            </a:rPr>
            <a:t>There were no qualifications on audit report of the preceding annual financial statements    
</a:t>
          </a:r>
          <a:r>
            <a:rPr lang="en-US" cap="none" sz="1100" b="1" i="0" u="none" baseline="0">
              <a:latin typeface="Times New Roman"/>
              <a:ea typeface="Times New Roman"/>
              <a:cs typeface="Times New Roman"/>
            </a:rPr>
            <a:t>
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Seasonality or cyclicality of interim operations</a:t>
          </a:r>
          <a:r>
            <a:rPr lang="en-US" cap="none" sz="1100" b="0" i="0" u="none" baseline="0">
              <a:latin typeface="Times New Roman"/>
              <a:ea typeface="Times New Roman"/>
              <a:cs typeface="Times New Roman"/>
            </a:rPr>
            <a:t>
There were no seasonality and cyclicality factors on the operations of the Group.
</a:t>
          </a:r>
          <a:r>
            <a:rPr lang="en-US" cap="none" sz="1100" b="1" i="0" u="none" baseline="0">
              <a:latin typeface="Times New Roman"/>
              <a:ea typeface="Times New Roman"/>
              <a:cs typeface="Times New Roman"/>
            </a:rPr>
            <a:t>4. Exceptional Items</a:t>
          </a:r>
          <a:r>
            <a:rPr lang="en-US" cap="none" sz="1100" b="0" i="0" u="none" baseline="0">
              <a:latin typeface="Times New Roman"/>
              <a:ea typeface="Times New Roman"/>
              <a:cs typeface="Times New Roman"/>
            </a:rPr>
            <a:t>
There were no exceptional items during the period under review.
</a:t>
          </a:r>
          <a:r>
            <a:rPr lang="en-US" cap="none" sz="1100" b="1" i="0" u="none" baseline="0">
              <a:latin typeface="Times New Roman"/>
              <a:ea typeface="Times New Roman"/>
              <a:cs typeface="Times New Roman"/>
            </a:rPr>
            <a:t>5. Changes in Estimates
</a:t>
          </a:r>
          <a:r>
            <a:rPr lang="en-US" cap="none" sz="1100" b="0" i="0" u="none" baseline="0">
              <a:latin typeface="Times New Roman"/>
              <a:ea typeface="Times New Roman"/>
              <a:cs typeface="Times New Roman"/>
            </a:rPr>
            <a:t>There were no material changes in estimates of the amounts reported in prior interim period of the current financial year or in prior financial years.
</a:t>
          </a:r>
          <a:r>
            <a:rPr lang="en-US" cap="none" sz="1100" b="1" i="0" u="none" baseline="0">
              <a:latin typeface="Times New Roman"/>
              <a:ea typeface="Times New Roman"/>
              <a:cs typeface="Times New Roman"/>
            </a:rPr>
            <a:t>6. Issuance and Repayments of Debt and Equity Securities
</a:t>
          </a:r>
          <a:r>
            <a:rPr lang="en-US" cap="none" sz="1100" b="0" i="0" u="none" baseline="0">
              <a:latin typeface="Times New Roman"/>
              <a:ea typeface="Times New Roman"/>
              <a:cs typeface="Times New Roman"/>
            </a:rPr>
            <a:t>During the financial quarter under review, the Company had:-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i.  increased its issued and paid up share capital from RM19,900,000 to RM49,750,000 by way of the issuance of renounceable rights issue of 29,850,000 ordinary shares of RM1.00 each at an issue price of RM1.00 per share;
ii. issued RM14,502,000 nominal value of 5 year, 3% Irredeemable Convertible Unsecured Loan Stocks ("ICULS") at 100% of the nominal value in the Company. 
</a:t>
          </a:r>
          <a:r>
            <a:rPr lang="en-US" cap="none" sz="1100" b="1" i="0" u="none" baseline="0">
              <a:latin typeface="Times New Roman"/>
              <a:ea typeface="Times New Roman"/>
              <a:cs typeface="Times New Roman"/>
            </a:rPr>
            <a:t>7. Dividend Paid</a:t>
          </a:r>
          <a:r>
            <a:rPr lang="en-US" cap="none" sz="1100" b="0" i="0" u="none" baseline="0">
              <a:latin typeface="Times New Roman"/>
              <a:ea typeface="Times New Roman"/>
              <a:cs typeface="Times New Roman"/>
            </a:rPr>
            <a:t>
There were no dividend paid since the end of the previous financial year.</a:t>
          </a:r>
        </a:p>
      </xdr:txBody>
    </xdr:sp>
    <xdr:clientData/>
  </xdr:twoCellAnchor>
  <xdr:twoCellAnchor>
    <xdr:from>
      <xdr:col>1</xdr:col>
      <xdr:colOff>0</xdr:colOff>
      <xdr:row>6</xdr:row>
      <xdr:rowOff>0</xdr:rowOff>
    </xdr:from>
    <xdr:to>
      <xdr:col>12</xdr:col>
      <xdr:colOff>590550</xdr:colOff>
      <xdr:row>6</xdr:row>
      <xdr:rowOff>0</xdr:rowOff>
    </xdr:to>
    <xdr:sp>
      <xdr:nvSpPr>
        <xdr:cNvPr id="2" name="TextBox 6"/>
        <xdr:cNvSpPr txBox="1">
          <a:spLocks noChangeArrowheads="1"/>
        </xdr:cNvSpPr>
      </xdr:nvSpPr>
      <xdr:spPr>
        <a:xfrm>
          <a:off x="209550" y="1114425"/>
          <a:ext cx="868680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Material Litigation</a:t>
          </a:r>
          <a:r>
            <a:rPr lang="en-US" cap="none" sz="1100" b="0" i="0" u="none" baseline="0">
              <a:latin typeface="Times New Roman"/>
              <a:ea typeface="Times New Roman"/>
              <a:cs typeface="Times New Roman"/>
            </a:rPr>
            <a:t>
The details of material litigations which are still pending as at the date of this announcement are as follows:-
i)  On  30 March 1999, Gadang Engineering (M) Sdn  Bhd ("GESB"), a  wholly-owned subsidiary of Gadang Holdings Berhad, filed a civil suit against Meda Property Services Sdn Bhd for a sum of RM1,181,199.83  being debt due for the construction work done by GESB.  The Defendant has filed a counterclaim for  RM1,632,840.62 as  general damages and in alternative,  damages  to  be assessed at RM3,000  per day.  The case has been  fixed  for a continuing hearing on 31 March 2003, 17 April 2003, 19 May 2003 and 20 May 2003.
ii)  On  30  March  1999,  GESB  has  also  filed  a  civil  suit  against  Meda  System  Built  Sdn  Bhd  for  a  sum of  RM2,268,632.27  being  debt  due  for  construction  work  done  by  GESB.  The  case  has been fixed for hearing on 9 June 2003 to 11 June 2003.
iii) On 12 March 2002, GESB applied to intervene in the proceedings commenced by L'Grande Development Sdn Bhd against Bukit Cerakah Development Sdn Bhd (now known as Puncak Alam Housing Sdn Bhd) ("BCD") in respect of a particular project on the basis that BCD had, in its counterclaim against L'Grande, BCD has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
On 16 July 2002, Pembinaan Era Dinamik Sdn Bhd ("PED") applied to intervene in the proceedings on the basis that any decision by the Court in regard to GESB's liability in the Action by Counterclaim would affect PED and therefore it is necessary that it preserve its rights.
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
On 18 October 2002, the Court had allowed PED's application to intervene. On 22 January 2003, the Senior Assistant Registrar had dismissed GESB's application for Summary Judgement due to triable issues which ought to be determined. On 24 January 2003, GESB has filed a Notice of Appeal to Judge in Chambers to appeal against the said decision.</a:t>
          </a:r>
        </a:p>
      </xdr:txBody>
    </xdr:sp>
    <xdr:clientData/>
  </xdr:twoCellAnchor>
  <xdr:twoCellAnchor>
    <xdr:from>
      <xdr:col>1</xdr:col>
      <xdr:colOff>9525</xdr:colOff>
      <xdr:row>6</xdr:row>
      <xdr:rowOff>0</xdr:rowOff>
    </xdr:from>
    <xdr:to>
      <xdr:col>12</xdr:col>
      <xdr:colOff>476250</xdr:colOff>
      <xdr:row>6</xdr:row>
      <xdr:rowOff>0</xdr:rowOff>
    </xdr:to>
    <xdr:sp>
      <xdr:nvSpPr>
        <xdr:cNvPr id="3" name="TextBox 7"/>
        <xdr:cNvSpPr txBox="1">
          <a:spLocks noChangeArrowheads="1"/>
        </xdr:cNvSpPr>
      </xdr:nvSpPr>
      <xdr:spPr>
        <a:xfrm>
          <a:off x="219075" y="1114425"/>
          <a:ext cx="856297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24. Dividend</a:t>
          </a:r>
          <a:r>
            <a:rPr lang="en-US" cap="none" sz="1100" b="0" i="0" u="none" baseline="0">
              <a:latin typeface="Times New Roman"/>
              <a:ea typeface="Times New Roman"/>
              <a:cs typeface="Times New Roman"/>
            </a:rPr>
            <a:t>
The  Board of  Directors does not recommend the payment of any dividend for the financial period ended 30 November 2002.
</a:t>
          </a:r>
          <a:r>
            <a:rPr lang="en-US" cap="none" sz="1100" b="1" i="0" u="none" baseline="0">
              <a:latin typeface="Times New Roman"/>
              <a:ea typeface="Times New Roman"/>
              <a:cs typeface="Times New Roman"/>
            </a:rPr>
            <a:t/>
          </a:r>
        </a:p>
      </xdr:txBody>
    </xdr:sp>
    <xdr:clientData/>
  </xdr:twoCellAnchor>
  <xdr:twoCellAnchor>
    <xdr:from>
      <xdr:col>1</xdr:col>
      <xdr:colOff>9525</xdr:colOff>
      <xdr:row>6</xdr:row>
      <xdr:rowOff>0</xdr:rowOff>
    </xdr:from>
    <xdr:to>
      <xdr:col>12</xdr:col>
      <xdr:colOff>590550</xdr:colOff>
      <xdr:row>6</xdr:row>
      <xdr:rowOff>0</xdr:rowOff>
    </xdr:to>
    <xdr:sp>
      <xdr:nvSpPr>
        <xdr:cNvPr id="4" name="TextBox 13"/>
        <xdr:cNvSpPr txBox="1">
          <a:spLocks noChangeArrowheads="1"/>
        </xdr:cNvSpPr>
      </xdr:nvSpPr>
      <xdr:spPr>
        <a:xfrm>
          <a:off x="219075" y="1114425"/>
          <a:ext cx="8677275" cy="0"/>
        </a:xfrm>
        <a:prstGeom prst="rect">
          <a:avLst/>
        </a:prstGeom>
        <a:solidFill>
          <a:srgbClr val="FFFFFF"/>
        </a:solidFill>
        <a:ln w="9525" cmpd="sng">
          <a:noFill/>
        </a:ln>
      </xdr:spPr>
      <xdr:txBody>
        <a:bodyPr vertOverflow="clip" wrap="square"/>
        <a:p>
          <a:pPr algn="just">
            <a:defRPr/>
          </a:pPr>
          <a:r>
            <a:rPr lang="en-US" cap="none" sz="1100" b="0" i="0" u="none" baseline="0"/>
            <a:t>The effective tax rate for the Group for the financial year to date is higher than the statutory tax rate because certain expenses are not allowable as deduction for tax purposes and that no group relief is available with respect to losses incurred by companies in the Group.</a:t>
          </a:r>
        </a:p>
      </xdr:txBody>
    </xdr:sp>
    <xdr:clientData/>
  </xdr:twoCellAnchor>
  <xdr:twoCellAnchor>
    <xdr:from>
      <xdr:col>1</xdr:col>
      <xdr:colOff>19050</xdr:colOff>
      <xdr:row>6</xdr:row>
      <xdr:rowOff>0</xdr:rowOff>
    </xdr:from>
    <xdr:to>
      <xdr:col>12</xdr:col>
      <xdr:colOff>552450</xdr:colOff>
      <xdr:row>6</xdr:row>
      <xdr:rowOff>0</xdr:rowOff>
    </xdr:to>
    <xdr:sp>
      <xdr:nvSpPr>
        <xdr:cNvPr id="5" name="TextBox 14"/>
        <xdr:cNvSpPr txBox="1">
          <a:spLocks noChangeArrowheads="1"/>
        </xdr:cNvSpPr>
      </xdr:nvSpPr>
      <xdr:spPr>
        <a:xfrm>
          <a:off x="228600" y="1114425"/>
          <a:ext cx="86296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20. Corporate Proposals
</a:t>
          </a:r>
          <a:r>
            <a:rPr lang="en-US" cap="none" sz="1100" b="0" i="0" u="none" baseline="0">
              <a:latin typeface="Times New Roman"/>
              <a:ea typeface="Times New Roman"/>
              <a:cs typeface="Times New Roman"/>
            </a:rPr>
            <a:t>i. The Company has launched the Employee Share  Option Scheme ("ESOS") on 1 November 2002. The ESOS shall be in force for a period of 5 years from 1 November 2002 to 31 October 2007. There is no ESOS shares been exercised as at to-date.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ii. The status of the utilisation of the proceeds from the Company's right issue exercise which was completed on 29 October 2002 as at the date of this announcement is as follows:-
 </a:t>
          </a:r>
        </a:p>
      </xdr:txBody>
    </xdr:sp>
    <xdr:clientData/>
  </xdr:twoCellAnchor>
  <xdr:twoCellAnchor>
    <xdr:from>
      <xdr:col>1</xdr:col>
      <xdr:colOff>28575</xdr:colOff>
      <xdr:row>6</xdr:row>
      <xdr:rowOff>0</xdr:rowOff>
    </xdr:from>
    <xdr:to>
      <xdr:col>12</xdr:col>
      <xdr:colOff>476250</xdr:colOff>
      <xdr:row>6</xdr:row>
      <xdr:rowOff>0</xdr:rowOff>
    </xdr:to>
    <xdr:sp>
      <xdr:nvSpPr>
        <xdr:cNvPr id="6" name="TextBox 17"/>
        <xdr:cNvSpPr txBox="1">
          <a:spLocks noChangeArrowheads="1"/>
        </xdr:cNvSpPr>
      </xdr:nvSpPr>
      <xdr:spPr>
        <a:xfrm>
          <a:off x="238125" y="1114425"/>
          <a:ext cx="8543925" cy="0"/>
        </a:xfrm>
        <a:prstGeom prst="rect">
          <a:avLst/>
        </a:prstGeom>
        <a:solidFill>
          <a:srgbClr val="FFFFFF"/>
        </a:solidFill>
        <a:ln w="9525" cmpd="sng">
          <a:noFill/>
        </a:ln>
      </xdr:spPr>
      <xdr:txBody>
        <a:bodyPr vertOverflow="clip" wrap="square"/>
        <a:p>
          <a:pPr algn="just">
            <a:defRPr/>
          </a:pPr>
          <a:r>
            <a:rPr lang="en-US" cap="none" sz="1100" b="0" i="0" u="none" baseline="0"/>
            <a:t>b) Investment in quoted shares as at 31 August 2002 are as follows:-</a:t>
          </a:r>
        </a:p>
      </xdr:txBody>
    </xdr:sp>
    <xdr:clientData/>
  </xdr:twoCellAnchor>
  <xdr:twoCellAnchor>
    <xdr:from>
      <xdr:col>0</xdr:col>
      <xdr:colOff>200025</xdr:colOff>
      <xdr:row>6</xdr:row>
      <xdr:rowOff>0</xdr:rowOff>
    </xdr:from>
    <xdr:to>
      <xdr:col>12</xdr:col>
      <xdr:colOff>581025</xdr:colOff>
      <xdr:row>6</xdr:row>
      <xdr:rowOff>0</xdr:rowOff>
    </xdr:to>
    <xdr:sp>
      <xdr:nvSpPr>
        <xdr:cNvPr id="7" name="TextBox 18"/>
        <xdr:cNvSpPr txBox="1">
          <a:spLocks noChangeArrowheads="1"/>
        </xdr:cNvSpPr>
      </xdr:nvSpPr>
      <xdr:spPr>
        <a:xfrm>
          <a:off x="200025" y="1114425"/>
          <a:ext cx="868680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22.</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Off  Balance Sheet Financial Instruments</a:t>
          </a:r>
          <a:r>
            <a:rPr lang="en-US" cap="none" sz="1100" b="0" i="0" u="none" baseline="0">
              <a:latin typeface="Times New Roman"/>
              <a:ea typeface="Times New Roman"/>
              <a:cs typeface="Times New Roman"/>
            </a:rPr>
            <a:t>
There were no financial instruments with off balance sheet risk as at the date of this report.
</a:t>
          </a:r>
          <a:r>
            <a:rPr lang="en-US" cap="none" sz="1000" b="1" i="0" u="none" baseline="0">
              <a:latin typeface="Times New Roman"/>
              <a:ea typeface="Times New Roman"/>
              <a:cs typeface="Times New Roman"/>
            </a:rPr>
            <a:t/>
          </a:r>
        </a:p>
      </xdr:txBody>
    </xdr:sp>
    <xdr:clientData/>
  </xdr:twoCellAnchor>
  <xdr:twoCellAnchor>
    <xdr:from>
      <xdr:col>1</xdr:col>
      <xdr:colOff>28575</xdr:colOff>
      <xdr:row>6</xdr:row>
      <xdr:rowOff>0</xdr:rowOff>
    </xdr:from>
    <xdr:to>
      <xdr:col>13</xdr:col>
      <xdr:colOff>0</xdr:colOff>
      <xdr:row>6</xdr:row>
      <xdr:rowOff>0</xdr:rowOff>
    </xdr:to>
    <xdr:sp>
      <xdr:nvSpPr>
        <xdr:cNvPr id="8" name="TextBox 19"/>
        <xdr:cNvSpPr txBox="1">
          <a:spLocks noChangeArrowheads="1"/>
        </xdr:cNvSpPr>
      </xdr:nvSpPr>
      <xdr:spPr>
        <a:xfrm>
          <a:off x="238125" y="1114425"/>
          <a:ext cx="9001125" cy="0"/>
        </a:xfrm>
        <a:prstGeom prst="rect">
          <a:avLst/>
        </a:prstGeom>
        <a:solidFill>
          <a:srgbClr val="FFFFFF"/>
        </a:solidFill>
        <a:ln w="9525" cmpd="sng">
          <a:noFill/>
        </a:ln>
      </xdr:spPr>
      <xdr:txBody>
        <a:bodyPr vertOverflow="clip" wrap="square"/>
        <a:p>
          <a:pPr algn="just">
            <a:defRPr/>
          </a:pPr>
          <a:r>
            <a:rPr lang="en-US" cap="none" sz="1100" b="0" i="0" u="none" baseline="0"/>
            <a:t># No gain or loss is recorded for the aforesaid disposal as the loss arising therefrom have been provided for in previous financial year ended 31 May 2002 as provision for diminution in quoted investment of shares.</a:t>
          </a:r>
        </a:p>
      </xdr:txBody>
    </xdr:sp>
    <xdr:clientData/>
  </xdr:twoCellAnchor>
  <xdr:twoCellAnchor>
    <xdr:from>
      <xdr:col>1</xdr:col>
      <xdr:colOff>9525</xdr:colOff>
      <xdr:row>6</xdr:row>
      <xdr:rowOff>0</xdr:rowOff>
    </xdr:from>
    <xdr:to>
      <xdr:col>12</xdr:col>
      <xdr:colOff>600075</xdr:colOff>
      <xdr:row>6</xdr:row>
      <xdr:rowOff>0</xdr:rowOff>
    </xdr:to>
    <xdr:sp>
      <xdr:nvSpPr>
        <xdr:cNvPr id="9" name="Rectangle 21"/>
        <xdr:cNvSpPr>
          <a:spLocks/>
        </xdr:cNvSpPr>
      </xdr:nvSpPr>
      <xdr:spPr>
        <a:xfrm>
          <a:off x="219075" y="1114425"/>
          <a:ext cx="8686800" cy="0"/>
        </a:xfrm>
        <a:prstGeom prst="rect">
          <a:avLst/>
        </a:prstGeom>
        <a:solidFill>
          <a:srgbClr val="FFFFFF"/>
        </a:solidFill>
        <a:ln w="9525" cmpd="sng">
          <a:noFill/>
        </a:ln>
      </xdr:spPr>
      <xdr:txBody>
        <a:bodyPr vertOverflow="clip" wrap="square"/>
        <a:p>
          <a:pPr algn="just">
            <a:defRPr/>
          </a:pPr>
          <a:r>
            <a:rPr lang="en-US" cap="none" sz="1100" b="1" i="0" u="none" baseline="0"/>
            <a:t>9. Valuations of Property, Plant and Equipment
</a:t>
          </a:r>
          <a:r>
            <a:rPr lang="en-US" cap="none" sz="1100" b="0" i="0" u="none" baseline="0"/>
            <a:t>The valuations of property, plant and equipment have been brought forward without any amendments from the previous annual financial statements.
</a:t>
          </a:r>
          <a:r>
            <a:rPr lang="en-US" cap="none" sz="1100" b="1" i="0" u="none" baseline="0"/>
            <a:t>10. Events Subsequent to the Balance Sheet Date</a:t>
          </a:r>
          <a:r>
            <a:rPr lang="en-US" cap="none" sz="1100" b="0" i="0" u="none" baseline="0"/>
            <a:t> 
The Company had on 30 December 2002 announced to the Kuala Lumpur Stock Exchange that it had on 28 December 2002 completed the acquisition of Mandy Corporation Sdn Bhd ("Mandy") in accordance with the sale and purchase agreement dated 7 October 1997 entered into between the Company and the vendors Mandy. The Company now owns 100% equity interest in Mandy, thereby resulting in Mandy becoming a wholly-owned subsidiary of the Company. 
</a:t>
          </a:r>
          <a:r>
            <a:rPr lang="en-US" cap="none" sz="1100" b="1" i="0" u="none" baseline="0"/>
            <a:t>11. Changes in Composition of the Group</a:t>
          </a:r>
          <a:r>
            <a:rPr lang="en-US" cap="none" sz="1100" b="0" i="0" u="none" baseline="0"/>
            <a:t>
There were no changes in the composition of the Group during the period under review.
</a:t>
          </a:r>
          <a:r>
            <a:rPr lang="en-US" cap="none" sz="1100" b="1" i="0" u="none" baseline="0"/>
            <a:t>12. Contingent Liabilities</a:t>
          </a:r>
          <a:r>
            <a:rPr lang="en-US" cap="none" sz="1100" b="0" i="0" u="none" baseline="0"/>
            <a:t>
The unsecured  corporate  guarantees given by the Company to trade suppliers and various  financial institutions for bank and hire purchase facilities granted to subsidiary companies amounted to RM82.4 million.
</a:t>
          </a:r>
          <a:r>
            <a:rPr lang="en-US" cap="none" sz="1100" b="1" i="0" u="none" baseline="0"/>
            <a:t>13. Review of Performance 
</a:t>
          </a:r>
          <a:r>
            <a:rPr lang="en-US" cap="none" sz="1100" b="0" i="0" u="none" baseline="0"/>
            <a:t>
The Group recorded a higher revenue of RM83.32 million as compared to RM77.11 million achieved in the previous corresponding period. The higher revenue was mainly contributed by its property division for its completion of its phase 1 development project in Puchong which comprise of 476 units of medium cost apartments and the increase in construction activities of its telecommunication division.
However, the Group registered a higher consolidated net loss of RM2.58 million as compared to RM1.62 million recorded in the previous corresponding period. The increase in losses is mainly attributable to the provision for doubtful debts and lower profit margin contributed from its telecommunication activities, coupled with the effects of the under provision of tax for prior year and loss arising from its paint manufacturing division.
</a:t>
          </a:r>
          <a:r>
            <a:rPr lang="en-US" cap="none" sz="1100" b="1" i="0" u="none" baseline="0"/>
            <a:t>14. Comparison With Preceding Quarter's Results</a:t>
          </a:r>
          <a:r>
            <a:rPr lang="en-US" cap="none" sz="1100" b="0" i="0" u="none" baseline="0"/>
            <a:t>
The revenue of the Group increased to RM53.73 million for the quarter under review as compared to RM29.52 achieved in previous quarter. However, the Group recorded a higher consolidated net loss of RM2.29 million as compared to a consolidated net loss of RM0.29 million recorded in the previous quarter. This is mainly attributable to the provision for doubtful debts and losses incurred by its paint manufacturing division and the under provision of tax for prior year.
</a:t>
          </a:r>
          <a:r>
            <a:rPr lang="en-US" cap="none" sz="1100" b="1" i="0" u="none" baseline="0"/>
            <a:t>15. Prospects </a:t>
          </a:r>
          <a:r>
            <a:rPr lang="en-US" cap="none" sz="1100" b="0" i="0" u="none" baseline="0"/>
            <a:t>
In the light the current economy uncertainties, the Board expects the coming financial quarter to remains challenging and at the same time strives to improve profitability by securing more viable construction contracts.
</a:t>
          </a:r>
          <a:r>
            <a:rPr lang="en-US" cap="none" sz="1100" b="1" i="0" u="none" baseline="0"/>
            <a:t>16. Variance of Actual Profit from Forecast Profit and Shortfall in Profit Guarantee
</a:t>
          </a:r>
          <a:r>
            <a:rPr lang="en-US" cap="none" sz="1100" b="0" i="0" u="none" baseline="0"/>
            <a:t>
Not applicable.</a:t>
          </a:r>
        </a:p>
      </xdr:txBody>
    </xdr:sp>
    <xdr:clientData/>
  </xdr:twoCellAnchor>
  <xdr:twoCellAnchor>
    <xdr:from>
      <xdr:col>1</xdr:col>
      <xdr:colOff>28575</xdr:colOff>
      <xdr:row>6</xdr:row>
      <xdr:rowOff>0</xdr:rowOff>
    </xdr:from>
    <xdr:to>
      <xdr:col>12</xdr:col>
      <xdr:colOff>514350</xdr:colOff>
      <xdr:row>6</xdr:row>
      <xdr:rowOff>0</xdr:rowOff>
    </xdr:to>
    <xdr:sp>
      <xdr:nvSpPr>
        <xdr:cNvPr id="10" name="TextBox 22"/>
        <xdr:cNvSpPr txBox="1">
          <a:spLocks noChangeArrowheads="1"/>
        </xdr:cNvSpPr>
      </xdr:nvSpPr>
      <xdr:spPr>
        <a:xfrm>
          <a:off x="238125" y="1114425"/>
          <a:ext cx="858202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 Material Litigation - Cont'd</a:t>
          </a:r>
          <a:r>
            <a:rPr lang="en-US" cap="none" sz="1100" b="0" i="0" u="none" baseline="0">
              <a:latin typeface="Times New Roman"/>
              <a:ea typeface="Times New Roman"/>
              <a:cs typeface="Times New Roman"/>
            </a:rPr>
            <a:t>
iv) 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Insurance Bhd ("CGU") and SPK Insurance Brokers Sdn Bhd ("SPK") for the refund of premium previously paid which was supposed to cover a portion of the total estimated contract value which was not executed.
</a:t>
          </a:r>
          <a:r>
            <a:rPr lang="en-US" cap="none" sz="1100" b="0" i="0" u="none" baseline="0">
              <a:solidFill>
                <a:srgbClr val="C0C0C0"/>
              </a:solidFill>
              <a:latin typeface="Times New Roman"/>
              <a:ea typeface="Times New Roman"/>
              <a:cs typeface="Times New Roman"/>
            </a:rPr>
            <a:t>CGU has filed its Memorandum of Appearance on 25 November 2002 while SPK has requested for additional time until 5 December 2002 to enter appearance.</a:t>
          </a:r>
        </a:p>
      </xdr:txBody>
    </xdr:sp>
    <xdr:clientData/>
  </xdr:twoCellAnchor>
  <xdr:twoCellAnchor>
    <xdr:from>
      <xdr:col>1</xdr:col>
      <xdr:colOff>9525</xdr:colOff>
      <xdr:row>6</xdr:row>
      <xdr:rowOff>0</xdr:rowOff>
    </xdr:from>
    <xdr:to>
      <xdr:col>12</xdr:col>
      <xdr:colOff>523875</xdr:colOff>
      <xdr:row>6</xdr:row>
      <xdr:rowOff>0</xdr:rowOff>
    </xdr:to>
    <xdr:sp>
      <xdr:nvSpPr>
        <xdr:cNvPr id="11" name="TextBox 23"/>
        <xdr:cNvSpPr txBox="1">
          <a:spLocks noChangeArrowheads="1"/>
        </xdr:cNvSpPr>
      </xdr:nvSpPr>
      <xdr:spPr>
        <a:xfrm>
          <a:off x="219075" y="1114425"/>
          <a:ext cx="8610600" cy="0"/>
        </a:xfrm>
        <a:prstGeom prst="rect">
          <a:avLst/>
        </a:prstGeom>
        <a:solidFill>
          <a:srgbClr val="FFFFFF"/>
        </a:solidFill>
        <a:ln w="9525" cmpd="sng">
          <a:noFill/>
        </a:ln>
      </xdr:spPr>
      <xdr:txBody>
        <a:bodyPr vertOverflow="clip" wrap="square"/>
        <a:p>
          <a:pPr algn="l">
            <a:defRPr/>
          </a:pPr>
          <a:r>
            <a:rPr lang="en-US" cap="none" sz="1100" b="1" i="0" u="none" baseline="0">
              <a:latin typeface="Times New Roman"/>
              <a:ea typeface="Times New Roman"/>
              <a:cs typeface="Times New Roman"/>
            </a:rPr>
            <a:t>25. Earning Per Share</a:t>
          </a:r>
          <a:r>
            <a:rPr lang="en-US" cap="none" sz="1100" b="0" i="0" u="none" baseline="0">
              <a:latin typeface="Times New Roman"/>
              <a:ea typeface="Times New Roman"/>
              <a:cs typeface="Times New Roman"/>
            </a:rPr>
            <a:t>
i. Basic earnings per share
The basic earnings per share has been calculated by dividing the Group's net profit for the quarter/ year to-date by the weight average number of ordinary shares in issue during the quarter/year to-date:-</a:t>
          </a:r>
        </a:p>
      </xdr:txBody>
    </xdr:sp>
    <xdr:clientData/>
  </xdr:twoCellAnchor>
  <xdr:twoCellAnchor>
    <xdr:from>
      <xdr:col>1</xdr:col>
      <xdr:colOff>9525</xdr:colOff>
      <xdr:row>6</xdr:row>
      <xdr:rowOff>0</xdr:rowOff>
    </xdr:from>
    <xdr:to>
      <xdr:col>13</xdr:col>
      <xdr:colOff>0</xdr:colOff>
      <xdr:row>6</xdr:row>
      <xdr:rowOff>0</xdr:rowOff>
    </xdr:to>
    <xdr:sp>
      <xdr:nvSpPr>
        <xdr:cNvPr id="12" name="TextBox 25"/>
        <xdr:cNvSpPr txBox="1">
          <a:spLocks noChangeArrowheads="1"/>
        </xdr:cNvSpPr>
      </xdr:nvSpPr>
      <xdr:spPr>
        <a:xfrm>
          <a:off x="219075" y="1114425"/>
          <a:ext cx="9020175" cy="0"/>
        </a:xfrm>
        <a:prstGeom prst="rect">
          <a:avLst/>
        </a:prstGeom>
        <a:solidFill>
          <a:srgbClr val="FFFFFF"/>
        </a:solidFill>
        <a:ln w="9525" cmpd="sng">
          <a:noFill/>
        </a:ln>
      </xdr:spPr>
      <xdr:txBody>
        <a:bodyPr vertOverflow="clip" wrap="square"/>
        <a:p>
          <a:pPr algn="l">
            <a:defRPr/>
          </a:pPr>
          <a:r>
            <a:rPr lang="en-US" cap="none" sz="1100" b="1" i="0" u="none" baseline="0">
              <a:latin typeface="Times New Roman"/>
              <a:ea typeface="Times New Roman"/>
              <a:cs typeface="Times New Roman"/>
            </a:rPr>
            <a:t>18. Sales of Unquoted Investments/Properties
</a:t>
          </a:r>
          <a:r>
            <a:rPr lang="en-US" cap="none" sz="1100" b="0" i="0" u="none" baseline="0">
              <a:latin typeface="Times New Roman"/>
              <a:ea typeface="Times New Roman"/>
              <a:cs typeface="Times New Roman"/>
            </a:rPr>
            <a:t>There were no disposal of unquoted investments or properties during the period under review.
</a:t>
          </a:r>
          <a:r>
            <a:rPr lang="en-US" cap="none" sz="1100" b="1" i="0" u="none" baseline="0">
              <a:latin typeface="Times New Roman"/>
              <a:ea typeface="Times New Roman"/>
              <a:cs typeface="Times New Roman"/>
            </a:rPr>
            <a:t>
19. Quoted Securities
</a:t>
          </a:r>
          <a:r>
            <a:rPr lang="en-US" cap="none" sz="1100" b="0" i="0" u="none" baseline="0">
              <a:latin typeface="Times New Roman"/>
              <a:ea typeface="Times New Roman"/>
              <a:cs typeface="Times New Roman"/>
            </a:rPr>
            <a:t>a) There were no purchases and disposals of quoted securities during the period under review.
b) Investment in quoted shares as at 30 November 2002:-
</a:t>
          </a:r>
        </a:p>
      </xdr:txBody>
    </xdr:sp>
    <xdr:clientData/>
  </xdr:twoCellAnchor>
  <xdr:twoCellAnchor>
    <xdr:from>
      <xdr:col>1</xdr:col>
      <xdr:colOff>0</xdr:colOff>
      <xdr:row>6</xdr:row>
      <xdr:rowOff>0</xdr:rowOff>
    </xdr:from>
    <xdr:to>
      <xdr:col>13</xdr:col>
      <xdr:colOff>47625</xdr:colOff>
      <xdr:row>6</xdr:row>
      <xdr:rowOff>0</xdr:rowOff>
    </xdr:to>
    <xdr:sp>
      <xdr:nvSpPr>
        <xdr:cNvPr id="13" name="TextBox 26"/>
        <xdr:cNvSpPr txBox="1">
          <a:spLocks noChangeArrowheads="1"/>
        </xdr:cNvSpPr>
      </xdr:nvSpPr>
      <xdr:spPr>
        <a:xfrm>
          <a:off x="209550" y="1114425"/>
          <a:ext cx="907732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1. Accounting Policies</a:t>
          </a:r>
          <a:r>
            <a:rPr lang="en-US" cap="none" sz="1100" b="0" i="0" u="none" baseline="0">
              <a:latin typeface="Times New Roman"/>
              <a:ea typeface="Times New Roman"/>
              <a:cs typeface="Times New Roman"/>
            </a:rPr>
            <a:t> 
The interim financial statement has been prepared in accordance with MASB 26 "Interim Financial Reporting" and should be read in conjunction with the audited financial statements of the Group for the financial year ended 31 May 2002.
The interim financial statements have been prepared using the same accounting policies and method of computation as those used in the preparation of the most recent annual financial statements.  
</a:t>
          </a:r>
          <a:r>
            <a:rPr lang="en-US" cap="none" sz="1100" b="1" i="0" u="none" baseline="0">
              <a:latin typeface="Times New Roman"/>
              <a:ea typeface="Times New Roman"/>
              <a:cs typeface="Times New Roman"/>
            </a:rPr>
            <a:t>2. Audit Qualification
</a:t>
          </a:r>
          <a:r>
            <a:rPr lang="en-US" cap="none" sz="1100" b="0" i="0" u="none" baseline="0">
              <a:latin typeface="Times New Roman"/>
              <a:ea typeface="Times New Roman"/>
              <a:cs typeface="Times New Roman"/>
            </a:rPr>
            <a:t>There were no qualifications on audit report of the preceding annual financial statements    
</a:t>
          </a:r>
          <a:r>
            <a:rPr lang="en-US" cap="none" sz="1100" b="1" i="0" u="none" baseline="0">
              <a:latin typeface="Times New Roman"/>
              <a:ea typeface="Times New Roman"/>
              <a:cs typeface="Times New Roman"/>
            </a:rPr>
            <a:t>
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Seasonality or cyclicality of interim operations</a:t>
          </a:r>
          <a:r>
            <a:rPr lang="en-US" cap="none" sz="1100" b="0" i="0" u="none" baseline="0">
              <a:latin typeface="Times New Roman"/>
              <a:ea typeface="Times New Roman"/>
              <a:cs typeface="Times New Roman"/>
            </a:rPr>
            <a:t>
There were no seasonality and cyclicality factors on the operations of the Group.
</a:t>
          </a:r>
          <a:r>
            <a:rPr lang="en-US" cap="none" sz="1100" b="1" i="0" u="none" baseline="0">
              <a:latin typeface="Times New Roman"/>
              <a:ea typeface="Times New Roman"/>
              <a:cs typeface="Times New Roman"/>
            </a:rPr>
            <a:t>4. Exceptional Items</a:t>
          </a:r>
          <a:r>
            <a:rPr lang="en-US" cap="none" sz="1100" b="0" i="0" u="none" baseline="0">
              <a:latin typeface="Times New Roman"/>
              <a:ea typeface="Times New Roman"/>
              <a:cs typeface="Times New Roman"/>
            </a:rPr>
            <a:t>
There were no exceptional items during the period under review.
</a:t>
          </a:r>
          <a:r>
            <a:rPr lang="en-US" cap="none" sz="1100" b="1" i="0" u="none" baseline="0">
              <a:latin typeface="Times New Roman"/>
              <a:ea typeface="Times New Roman"/>
              <a:cs typeface="Times New Roman"/>
            </a:rPr>
            <a:t>5. Changes in Estimates
</a:t>
          </a:r>
          <a:r>
            <a:rPr lang="en-US" cap="none" sz="1100" b="0" i="0" u="none" baseline="0">
              <a:latin typeface="Times New Roman"/>
              <a:ea typeface="Times New Roman"/>
              <a:cs typeface="Times New Roman"/>
            </a:rPr>
            <a:t>There were no material changes in estimates of the amounts reported in prior interim period of the current financial year or in prior financial years.
</a:t>
          </a:r>
          <a:r>
            <a:rPr lang="en-US" cap="none" sz="1100" b="0" i="0" u="none" baseline="0">
              <a:latin typeface="Times New Roman"/>
              <a:ea typeface="Times New Roman"/>
              <a:cs typeface="Times New Roman"/>
            </a:rPr>
            <a:t>
</a:t>
          </a:r>
        </a:p>
      </xdr:txBody>
    </xdr:sp>
    <xdr:clientData/>
  </xdr:twoCellAnchor>
  <xdr:twoCellAnchor>
    <xdr:from>
      <xdr:col>1</xdr:col>
      <xdr:colOff>0</xdr:colOff>
      <xdr:row>6</xdr:row>
      <xdr:rowOff>0</xdr:rowOff>
    </xdr:from>
    <xdr:to>
      <xdr:col>12</xdr:col>
      <xdr:colOff>590550</xdr:colOff>
      <xdr:row>6</xdr:row>
      <xdr:rowOff>0</xdr:rowOff>
    </xdr:to>
    <xdr:sp>
      <xdr:nvSpPr>
        <xdr:cNvPr id="14" name="TextBox 27"/>
        <xdr:cNvSpPr txBox="1">
          <a:spLocks noChangeArrowheads="1"/>
        </xdr:cNvSpPr>
      </xdr:nvSpPr>
      <xdr:spPr>
        <a:xfrm>
          <a:off x="209550" y="1114425"/>
          <a:ext cx="868680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Material Litigation</a:t>
          </a:r>
          <a:r>
            <a:rPr lang="en-US" cap="none" sz="1100" b="0" i="0" u="none" baseline="0">
              <a:latin typeface="Times New Roman"/>
              <a:ea typeface="Times New Roman"/>
              <a:cs typeface="Times New Roman"/>
            </a:rPr>
            <a:t>
The details of material litigations which are still pending as at the date of this announcement are as follows:-
i)  On  30 March 1999, Gadang Engineering (M) Sdn  Bhd ("GESB"), a  wholly-owned subsidiary of Gadang Holdings Berhad, filed a civil suit against Meda Property Services Sdn Bhd for a sum of RM1,181,199.83  being debt due for the construction work done by GESB.  The Defendant has filed a counterclaim for  RM1,632,840.62 as  general damages and in alternative,  damages  to  be assessed at RM3,000  per day.  The case has been  fixed  for a continuing hearing on 31 March 2003, 17 April 2003, 19 May 2003 and 20 May 2003.
ii)  On  30  March  1999,  GESB  has  also  filed  a  civil  suit  against  Meda  System  Built  Sdn  Bhd  for  a  sum of  RM2,268,632.27  being  debt  due  for  construction  work  done  by  GESB.  The  case  has been fixed for hearing on 9 June 2003 to 11 June 2003.
iii) On 12 March 2002, GESB applied to intervene in the proceedings commenced by L'Grande Development Sdn Bhd against Bukit Cerakah Development Sdn Bhd (now known as Puncak Alam Housing Sdn Bhd) ("BCD") in respect of a particular project on the basis that BCD had, in its counterclaim against L'Grande, BCD has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
On 16 July 2002, Pembinaan Era Dinamik Sdn Bhd ("PED") applied to intervene in the proceedings on the basis that any decision by the Court in regard to GESB's liability in the Action by Counterclaim would affect PED and therefore it is necessary that it preserve its rights.
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
On 18 October 2002, the Court had allowed PED's application to intervene. On 22 January 2003, the Senior Assistant Registrar had dismissed GESB's application for Summary Judgement due to triable issues which ought to be determined. GESB will file an appeal against the said decision in the Court.
</a:t>
          </a:r>
        </a:p>
      </xdr:txBody>
    </xdr:sp>
    <xdr:clientData/>
  </xdr:twoCellAnchor>
  <xdr:twoCellAnchor>
    <xdr:from>
      <xdr:col>1</xdr:col>
      <xdr:colOff>9525</xdr:colOff>
      <xdr:row>6</xdr:row>
      <xdr:rowOff>0</xdr:rowOff>
    </xdr:from>
    <xdr:to>
      <xdr:col>12</xdr:col>
      <xdr:colOff>476250</xdr:colOff>
      <xdr:row>6</xdr:row>
      <xdr:rowOff>0</xdr:rowOff>
    </xdr:to>
    <xdr:sp>
      <xdr:nvSpPr>
        <xdr:cNvPr id="15" name="TextBox 28"/>
        <xdr:cNvSpPr txBox="1">
          <a:spLocks noChangeArrowheads="1"/>
        </xdr:cNvSpPr>
      </xdr:nvSpPr>
      <xdr:spPr>
        <a:xfrm>
          <a:off x="219075" y="1114425"/>
          <a:ext cx="856297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24. Dividend</a:t>
          </a:r>
          <a:r>
            <a:rPr lang="en-US" cap="none" sz="1100" b="0" i="0" u="none" baseline="0">
              <a:latin typeface="Times New Roman"/>
              <a:ea typeface="Times New Roman"/>
              <a:cs typeface="Times New Roman"/>
            </a:rPr>
            <a:t>
The  Board of  Directors does not recommend the payment of any dividend for the financial period ended 30 November 2002.
</a:t>
          </a:r>
          <a:r>
            <a:rPr lang="en-US" cap="none" sz="1100" b="1" i="0" u="none" baseline="0">
              <a:latin typeface="Times New Roman"/>
              <a:ea typeface="Times New Roman"/>
              <a:cs typeface="Times New Roman"/>
            </a:rPr>
            <a:t/>
          </a:r>
        </a:p>
      </xdr:txBody>
    </xdr:sp>
    <xdr:clientData/>
  </xdr:twoCellAnchor>
  <xdr:twoCellAnchor>
    <xdr:from>
      <xdr:col>1</xdr:col>
      <xdr:colOff>9525</xdr:colOff>
      <xdr:row>6</xdr:row>
      <xdr:rowOff>0</xdr:rowOff>
    </xdr:from>
    <xdr:to>
      <xdr:col>12</xdr:col>
      <xdr:colOff>590550</xdr:colOff>
      <xdr:row>6</xdr:row>
      <xdr:rowOff>0</xdr:rowOff>
    </xdr:to>
    <xdr:sp>
      <xdr:nvSpPr>
        <xdr:cNvPr id="16" name="TextBox 29"/>
        <xdr:cNvSpPr txBox="1">
          <a:spLocks noChangeArrowheads="1"/>
        </xdr:cNvSpPr>
      </xdr:nvSpPr>
      <xdr:spPr>
        <a:xfrm>
          <a:off x="219075" y="1114425"/>
          <a:ext cx="8677275" cy="0"/>
        </a:xfrm>
        <a:prstGeom prst="rect">
          <a:avLst/>
        </a:prstGeom>
        <a:solidFill>
          <a:srgbClr val="FFFFFF"/>
        </a:solidFill>
        <a:ln w="9525" cmpd="sng">
          <a:noFill/>
        </a:ln>
      </xdr:spPr>
      <xdr:txBody>
        <a:bodyPr vertOverflow="clip" wrap="square"/>
        <a:p>
          <a:pPr algn="just">
            <a:defRPr/>
          </a:pPr>
          <a:r>
            <a:rPr lang="en-US" cap="none" sz="1100" b="0" i="0" u="none" baseline="0"/>
            <a:t>The effective tax rate for the Group for the financial year to date is higher than the statutory tax rate because certain expenses are not allowable as deduction for tax purposes and that no group relief is available with respect to losses incurred by companies in the group.</a:t>
          </a:r>
        </a:p>
      </xdr:txBody>
    </xdr:sp>
    <xdr:clientData/>
  </xdr:twoCellAnchor>
  <xdr:twoCellAnchor>
    <xdr:from>
      <xdr:col>1</xdr:col>
      <xdr:colOff>19050</xdr:colOff>
      <xdr:row>6</xdr:row>
      <xdr:rowOff>0</xdr:rowOff>
    </xdr:from>
    <xdr:to>
      <xdr:col>12</xdr:col>
      <xdr:colOff>552450</xdr:colOff>
      <xdr:row>6</xdr:row>
      <xdr:rowOff>0</xdr:rowOff>
    </xdr:to>
    <xdr:sp>
      <xdr:nvSpPr>
        <xdr:cNvPr id="17" name="TextBox 30"/>
        <xdr:cNvSpPr txBox="1">
          <a:spLocks noChangeArrowheads="1"/>
        </xdr:cNvSpPr>
      </xdr:nvSpPr>
      <xdr:spPr>
        <a:xfrm>
          <a:off x="228600" y="1114425"/>
          <a:ext cx="86296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20. Corporate Proposals
</a:t>
          </a:r>
          <a:r>
            <a:rPr lang="en-US" cap="none" sz="1100" b="0" i="0" u="none" baseline="0">
              <a:latin typeface="Times New Roman"/>
              <a:ea typeface="Times New Roman"/>
              <a:cs typeface="Times New Roman"/>
            </a:rPr>
            <a:t>i. The Company has launched the Employee Share  Option Scheme ("ESOS") on 1 November 2002. The ESOS shall be in force for a period of 5 years from 1 November 2002 to 31 October 2007. There is no ESOS shares been exercised as at to-date.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ii. The status of the utilisation of the proceeds from the Company's right issue exercise which was completed on 29 October 2002 as at the date of this announcement is as follows:-
 </a:t>
          </a:r>
        </a:p>
      </xdr:txBody>
    </xdr:sp>
    <xdr:clientData/>
  </xdr:twoCellAnchor>
  <xdr:twoCellAnchor>
    <xdr:from>
      <xdr:col>1</xdr:col>
      <xdr:colOff>28575</xdr:colOff>
      <xdr:row>6</xdr:row>
      <xdr:rowOff>0</xdr:rowOff>
    </xdr:from>
    <xdr:to>
      <xdr:col>12</xdr:col>
      <xdr:colOff>476250</xdr:colOff>
      <xdr:row>6</xdr:row>
      <xdr:rowOff>0</xdr:rowOff>
    </xdr:to>
    <xdr:sp>
      <xdr:nvSpPr>
        <xdr:cNvPr id="18" name="TextBox 31"/>
        <xdr:cNvSpPr txBox="1">
          <a:spLocks noChangeArrowheads="1"/>
        </xdr:cNvSpPr>
      </xdr:nvSpPr>
      <xdr:spPr>
        <a:xfrm>
          <a:off x="238125" y="1114425"/>
          <a:ext cx="8543925" cy="0"/>
        </a:xfrm>
        <a:prstGeom prst="rect">
          <a:avLst/>
        </a:prstGeom>
        <a:solidFill>
          <a:srgbClr val="FFFFFF"/>
        </a:solidFill>
        <a:ln w="9525" cmpd="sng">
          <a:noFill/>
        </a:ln>
      </xdr:spPr>
      <xdr:txBody>
        <a:bodyPr vertOverflow="clip" wrap="square"/>
        <a:p>
          <a:pPr algn="just">
            <a:defRPr/>
          </a:pPr>
          <a:r>
            <a:rPr lang="en-US" cap="none" sz="1100" b="0" i="0" u="none" baseline="0"/>
            <a:t>b) Investment in quoted shares as at 31 August 2002 are as follows:-</a:t>
          </a:r>
        </a:p>
      </xdr:txBody>
    </xdr:sp>
    <xdr:clientData/>
  </xdr:twoCellAnchor>
  <xdr:twoCellAnchor>
    <xdr:from>
      <xdr:col>0</xdr:col>
      <xdr:colOff>200025</xdr:colOff>
      <xdr:row>6</xdr:row>
      <xdr:rowOff>0</xdr:rowOff>
    </xdr:from>
    <xdr:to>
      <xdr:col>12</xdr:col>
      <xdr:colOff>581025</xdr:colOff>
      <xdr:row>6</xdr:row>
      <xdr:rowOff>0</xdr:rowOff>
    </xdr:to>
    <xdr:sp>
      <xdr:nvSpPr>
        <xdr:cNvPr id="19" name="TextBox 32"/>
        <xdr:cNvSpPr txBox="1">
          <a:spLocks noChangeArrowheads="1"/>
        </xdr:cNvSpPr>
      </xdr:nvSpPr>
      <xdr:spPr>
        <a:xfrm>
          <a:off x="200025" y="1114425"/>
          <a:ext cx="868680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22.</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Off  Balance Sheet Financial Instruments</a:t>
          </a:r>
          <a:r>
            <a:rPr lang="en-US" cap="none" sz="1100" b="0" i="0" u="none" baseline="0">
              <a:latin typeface="Times New Roman"/>
              <a:ea typeface="Times New Roman"/>
              <a:cs typeface="Times New Roman"/>
            </a:rPr>
            <a:t>
There were no financial instruments with off balance sheet risk as at the date of this report.
</a:t>
          </a:r>
          <a:r>
            <a:rPr lang="en-US" cap="none" sz="1000" b="1" i="0" u="none" baseline="0">
              <a:latin typeface="Times New Roman"/>
              <a:ea typeface="Times New Roman"/>
              <a:cs typeface="Times New Roman"/>
            </a:rPr>
            <a:t/>
          </a:r>
        </a:p>
      </xdr:txBody>
    </xdr:sp>
    <xdr:clientData/>
  </xdr:twoCellAnchor>
  <xdr:twoCellAnchor>
    <xdr:from>
      <xdr:col>1</xdr:col>
      <xdr:colOff>28575</xdr:colOff>
      <xdr:row>6</xdr:row>
      <xdr:rowOff>0</xdr:rowOff>
    </xdr:from>
    <xdr:to>
      <xdr:col>13</xdr:col>
      <xdr:colOff>0</xdr:colOff>
      <xdr:row>6</xdr:row>
      <xdr:rowOff>0</xdr:rowOff>
    </xdr:to>
    <xdr:sp>
      <xdr:nvSpPr>
        <xdr:cNvPr id="20" name="TextBox 33"/>
        <xdr:cNvSpPr txBox="1">
          <a:spLocks noChangeArrowheads="1"/>
        </xdr:cNvSpPr>
      </xdr:nvSpPr>
      <xdr:spPr>
        <a:xfrm>
          <a:off x="238125" y="1114425"/>
          <a:ext cx="9001125" cy="0"/>
        </a:xfrm>
        <a:prstGeom prst="rect">
          <a:avLst/>
        </a:prstGeom>
        <a:solidFill>
          <a:srgbClr val="FFFFFF"/>
        </a:solidFill>
        <a:ln w="9525" cmpd="sng">
          <a:noFill/>
        </a:ln>
      </xdr:spPr>
      <xdr:txBody>
        <a:bodyPr vertOverflow="clip" wrap="square"/>
        <a:p>
          <a:pPr algn="just">
            <a:defRPr/>
          </a:pPr>
          <a:r>
            <a:rPr lang="en-US" cap="none" sz="1100" b="0" i="0" u="none" baseline="0"/>
            <a:t># No gain or loss is recorded for the aforesaid disposal as the loss arising therefrom have been provided for in previous financial year ended 31 May 2002 as provision for diminution in quoted investment of shares.</a:t>
          </a:r>
        </a:p>
      </xdr:txBody>
    </xdr:sp>
    <xdr:clientData/>
  </xdr:twoCellAnchor>
  <xdr:twoCellAnchor>
    <xdr:from>
      <xdr:col>1</xdr:col>
      <xdr:colOff>28575</xdr:colOff>
      <xdr:row>6</xdr:row>
      <xdr:rowOff>0</xdr:rowOff>
    </xdr:from>
    <xdr:to>
      <xdr:col>12</xdr:col>
      <xdr:colOff>514350</xdr:colOff>
      <xdr:row>6</xdr:row>
      <xdr:rowOff>0</xdr:rowOff>
    </xdr:to>
    <xdr:sp>
      <xdr:nvSpPr>
        <xdr:cNvPr id="21" name="TextBox 34"/>
        <xdr:cNvSpPr txBox="1">
          <a:spLocks noChangeArrowheads="1"/>
        </xdr:cNvSpPr>
      </xdr:nvSpPr>
      <xdr:spPr>
        <a:xfrm>
          <a:off x="238125" y="1114425"/>
          <a:ext cx="858202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 Material Litigation - Cont'd</a:t>
          </a:r>
          <a:r>
            <a:rPr lang="en-US" cap="none" sz="1100" b="0" i="0" u="none" baseline="0">
              <a:latin typeface="Times New Roman"/>
              <a:ea typeface="Times New Roman"/>
              <a:cs typeface="Times New Roman"/>
            </a:rPr>
            <a:t>
iv) 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Insuarance Bhd ("CGU") and SPK Insurance Brokers Sdn Bhd ("SPK") for the refund of premium previously paid which was supposed to cover a portion of the total estimated contract value which was not executed.
</a:t>
          </a:r>
          <a:r>
            <a:rPr lang="en-US" cap="none" sz="1100" b="0" i="0" u="none" baseline="0">
              <a:solidFill>
                <a:srgbClr val="C0C0C0"/>
              </a:solidFill>
              <a:latin typeface="Times New Roman"/>
              <a:ea typeface="Times New Roman"/>
              <a:cs typeface="Times New Roman"/>
            </a:rPr>
            <a:t>CGU has filed its Memorandum of Appearance on 25 November 2002 while SPK has requested for additional time until 5 December 2002 to enter appearance.</a:t>
          </a:r>
        </a:p>
      </xdr:txBody>
    </xdr:sp>
    <xdr:clientData/>
  </xdr:twoCellAnchor>
  <xdr:twoCellAnchor>
    <xdr:from>
      <xdr:col>1</xdr:col>
      <xdr:colOff>9525</xdr:colOff>
      <xdr:row>6</xdr:row>
      <xdr:rowOff>0</xdr:rowOff>
    </xdr:from>
    <xdr:to>
      <xdr:col>13</xdr:col>
      <xdr:colOff>0</xdr:colOff>
      <xdr:row>6</xdr:row>
      <xdr:rowOff>0</xdr:rowOff>
    </xdr:to>
    <xdr:sp>
      <xdr:nvSpPr>
        <xdr:cNvPr id="22" name="TextBox 37"/>
        <xdr:cNvSpPr txBox="1">
          <a:spLocks noChangeArrowheads="1"/>
        </xdr:cNvSpPr>
      </xdr:nvSpPr>
      <xdr:spPr>
        <a:xfrm>
          <a:off x="219075" y="1114425"/>
          <a:ext cx="9020175" cy="0"/>
        </a:xfrm>
        <a:prstGeom prst="rect">
          <a:avLst/>
        </a:prstGeom>
        <a:solidFill>
          <a:srgbClr val="FFFFFF"/>
        </a:solidFill>
        <a:ln w="9525" cmpd="sng">
          <a:noFill/>
        </a:ln>
      </xdr:spPr>
      <xdr:txBody>
        <a:bodyPr vertOverflow="clip" wrap="square"/>
        <a:p>
          <a:pPr algn="l">
            <a:defRPr/>
          </a:pPr>
          <a:r>
            <a:rPr lang="en-US" cap="none" sz="1100" b="1" i="0" u="none" baseline="0">
              <a:latin typeface="Times New Roman"/>
              <a:ea typeface="Times New Roman"/>
              <a:cs typeface="Times New Roman"/>
            </a:rPr>
            <a:t>18. Sales of Unquoted Investments/Properties
</a:t>
          </a:r>
          <a:r>
            <a:rPr lang="en-US" cap="none" sz="1100" b="0" i="0" u="none" baseline="0">
              <a:latin typeface="Times New Roman"/>
              <a:ea typeface="Times New Roman"/>
              <a:cs typeface="Times New Roman"/>
            </a:rPr>
            <a:t>There were no disposal of unquoted investments or properties during the period under review.
</a:t>
          </a:r>
          <a:r>
            <a:rPr lang="en-US" cap="none" sz="1100" b="1" i="0" u="none" baseline="0">
              <a:latin typeface="Times New Roman"/>
              <a:ea typeface="Times New Roman"/>
              <a:cs typeface="Times New Roman"/>
            </a:rPr>
            <a:t>
19. Quoted Securities
</a:t>
          </a:r>
          <a:r>
            <a:rPr lang="en-US" cap="none" sz="1100" b="0" i="0" u="none" baseline="0">
              <a:latin typeface="Times New Roman"/>
              <a:ea typeface="Times New Roman"/>
              <a:cs typeface="Times New Roman"/>
            </a:rPr>
            <a:t>a) There were no purchases and disposals of quoted securities during the period under review.
b) Investment in quoted shares as at 30 November 2002:-
</a:t>
          </a:r>
        </a:p>
      </xdr:txBody>
    </xdr:sp>
    <xdr:clientData/>
  </xdr:twoCellAnchor>
  <xdr:twoCellAnchor>
    <xdr:from>
      <xdr:col>1</xdr:col>
      <xdr:colOff>0</xdr:colOff>
      <xdr:row>6</xdr:row>
      <xdr:rowOff>0</xdr:rowOff>
    </xdr:from>
    <xdr:to>
      <xdr:col>13</xdr:col>
      <xdr:colOff>47625</xdr:colOff>
      <xdr:row>6</xdr:row>
      <xdr:rowOff>0</xdr:rowOff>
    </xdr:to>
    <xdr:sp>
      <xdr:nvSpPr>
        <xdr:cNvPr id="23" name="TextBox 38"/>
        <xdr:cNvSpPr txBox="1">
          <a:spLocks noChangeArrowheads="1"/>
        </xdr:cNvSpPr>
      </xdr:nvSpPr>
      <xdr:spPr>
        <a:xfrm>
          <a:off x="209550" y="1114425"/>
          <a:ext cx="907732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1. Accounting Policies</a:t>
          </a:r>
          <a:r>
            <a:rPr lang="en-US" cap="none" sz="1100" b="0" i="0" u="none" baseline="0">
              <a:latin typeface="Times New Roman"/>
              <a:ea typeface="Times New Roman"/>
              <a:cs typeface="Times New Roman"/>
            </a:rPr>
            <a:t> 
The interim financial statement has been prepared in accordance with MASB 26 "Interim Financial Reporting" and should be read in conjunction with the audited financial statements of the Group for the financial year ended 31 May 2002.
The interim financial statements have been prepared using the same accounting policies and method of computation as those used in the preparation of the most recent annual financial statements.  
</a:t>
          </a:r>
          <a:r>
            <a:rPr lang="en-US" cap="none" sz="1100" b="1" i="0" u="none" baseline="0">
              <a:latin typeface="Times New Roman"/>
              <a:ea typeface="Times New Roman"/>
              <a:cs typeface="Times New Roman"/>
            </a:rPr>
            <a:t>2. Audit Qualification
</a:t>
          </a:r>
          <a:r>
            <a:rPr lang="en-US" cap="none" sz="1100" b="0" i="0" u="none" baseline="0">
              <a:latin typeface="Times New Roman"/>
              <a:ea typeface="Times New Roman"/>
              <a:cs typeface="Times New Roman"/>
            </a:rPr>
            <a:t>There were no qualifications on audit report of the preceding annual financial statements    
</a:t>
          </a:r>
          <a:r>
            <a:rPr lang="en-US" cap="none" sz="1100" b="1" i="0" u="none" baseline="0">
              <a:latin typeface="Times New Roman"/>
              <a:ea typeface="Times New Roman"/>
              <a:cs typeface="Times New Roman"/>
            </a:rPr>
            <a:t>
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Seasonality or cyclicality of interim operations</a:t>
          </a:r>
          <a:r>
            <a:rPr lang="en-US" cap="none" sz="1100" b="0" i="0" u="none" baseline="0">
              <a:latin typeface="Times New Roman"/>
              <a:ea typeface="Times New Roman"/>
              <a:cs typeface="Times New Roman"/>
            </a:rPr>
            <a:t>
There were no seasonality and cyclicality factors on the operations of the Group.
</a:t>
          </a:r>
          <a:r>
            <a:rPr lang="en-US" cap="none" sz="1100" b="1" i="0" u="none" baseline="0">
              <a:latin typeface="Times New Roman"/>
              <a:ea typeface="Times New Roman"/>
              <a:cs typeface="Times New Roman"/>
            </a:rPr>
            <a:t>4. Exceptional Items</a:t>
          </a:r>
          <a:r>
            <a:rPr lang="en-US" cap="none" sz="1100" b="0" i="0" u="none" baseline="0">
              <a:latin typeface="Times New Roman"/>
              <a:ea typeface="Times New Roman"/>
              <a:cs typeface="Times New Roman"/>
            </a:rPr>
            <a:t>
There were no exceptional items during the period under review.
</a:t>
          </a:r>
          <a:r>
            <a:rPr lang="en-US" cap="none" sz="1100" b="1" i="0" u="none" baseline="0">
              <a:latin typeface="Times New Roman"/>
              <a:ea typeface="Times New Roman"/>
              <a:cs typeface="Times New Roman"/>
            </a:rPr>
            <a:t>5. Changes in Estimates
</a:t>
          </a:r>
          <a:r>
            <a:rPr lang="en-US" cap="none" sz="1100" b="0" i="0" u="none" baseline="0">
              <a:latin typeface="Times New Roman"/>
              <a:ea typeface="Times New Roman"/>
              <a:cs typeface="Times New Roman"/>
            </a:rPr>
            <a:t>There were no material changes in estimates of the amounts reported in prior interim period of the current financial year or in prior financial years.
</a:t>
          </a:r>
          <a:r>
            <a:rPr lang="en-US" cap="none" sz="1100" b="0" i="0" u="none" baseline="0">
              <a:latin typeface="Times New Roman"/>
              <a:ea typeface="Times New Roman"/>
              <a:cs typeface="Times New Roman"/>
            </a:rPr>
            <a:t>
</a:t>
          </a:r>
        </a:p>
      </xdr:txBody>
    </xdr:sp>
    <xdr:clientData/>
  </xdr:twoCellAnchor>
  <xdr:twoCellAnchor>
    <xdr:from>
      <xdr:col>1</xdr:col>
      <xdr:colOff>0</xdr:colOff>
      <xdr:row>6</xdr:row>
      <xdr:rowOff>0</xdr:rowOff>
    </xdr:from>
    <xdr:to>
      <xdr:col>12</xdr:col>
      <xdr:colOff>590550</xdr:colOff>
      <xdr:row>6</xdr:row>
      <xdr:rowOff>0</xdr:rowOff>
    </xdr:to>
    <xdr:sp>
      <xdr:nvSpPr>
        <xdr:cNvPr id="24" name="TextBox 39"/>
        <xdr:cNvSpPr txBox="1">
          <a:spLocks noChangeArrowheads="1"/>
        </xdr:cNvSpPr>
      </xdr:nvSpPr>
      <xdr:spPr>
        <a:xfrm>
          <a:off x="209550" y="1114425"/>
          <a:ext cx="868680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Material Litigation</a:t>
          </a:r>
          <a:r>
            <a:rPr lang="en-US" cap="none" sz="1100" b="0" i="0" u="none" baseline="0">
              <a:latin typeface="Times New Roman"/>
              <a:ea typeface="Times New Roman"/>
              <a:cs typeface="Times New Roman"/>
            </a:rPr>
            <a:t>
The details of material litigations which are still pending as at the date of this announcement are as follows:-
i)  On  30 March 1999, Gadang Engineering (M) Sdn  Bhd ("GESB"), a  wholly-owned subsidiary of Gadang Holdings Berhad, filed a civil suit against Meda Property Services Sdn Bhd for a sum of RM1,181,199.83  being debt due for the construction work done by GESB.  The Defendant has filed a counterclaim for  RM1,632,840.62 as  general damages and in alternative,  damages  to  be assessed at RM3,000  per day.  The case has been  fixed  for a continuing hearing on 31 March 2003, 17 April 2003, 19 May 2003 and 20 May 2003.
ii)  On  30  March  1999,  GESB  has  also  filed  a  civil  suit  against  Meda  System  Built  Sdn  Bhd  for  a  sum of  RM2,268,632.27  being  debt  due  for  construction  work  done  by  GESB.  The  case  has been fixed for hearing on 9 June 2003 to 11 June 2003.
iii) On 12 March 2002, GESB applied to intervene in the proceedings commenced by L'Grande Development Sdn Bhd against Bukit Cerakah Development Sdn Bhd (now known as Puncak Alam Housing Sdn Bhd) ("BCD") in respect of a particular project on the basis that BCD had, in its counterclaim against L'Grande, BCD has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
On 16 July 2002, Pembinaan Era Dinamik Sdn Bhd ("PED") applied to intervene in the proceedings on the basis that any decision by the Court in regard to GESB's liability in the Action by Counterclaim would affect PED and therefore it is necessary that it preserve its rights.
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
On 18 October 2002, the Court had allowed PED's application to intervene. On 22 January 2003, the Senior Assistant Registrar had dismissed GESB's application for Summary Judgement due to triable issues which ought to be determined. GESB will file an appeal against the said decision in the Court.
</a:t>
          </a:r>
        </a:p>
      </xdr:txBody>
    </xdr:sp>
    <xdr:clientData/>
  </xdr:twoCellAnchor>
  <xdr:twoCellAnchor>
    <xdr:from>
      <xdr:col>1</xdr:col>
      <xdr:colOff>9525</xdr:colOff>
      <xdr:row>6</xdr:row>
      <xdr:rowOff>0</xdr:rowOff>
    </xdr:from>
    <xdr:to>
      <xdr:col>12</xdr:col>
      <xdr:colOff>476250</xdr:colOff>
      <xdr:row>6</xdr:row>
      <xdr:rowOff>0</xdr:rowOff>
    </xdr:to>
    <xdr:sp>
      <xdr:nvSpPr>
        <xdr:cNvPr id="25" name="TextBox 40"/>
        <xdr:cNvSpPr txBox="1">
          <a:spLocks noChangeArrowheads="1"/>
        </xdr:cNvSpPr>
      </xdr:nvSpPr>
      <xdr:spPr>
        <a:xfrm>
          <a:off x="219075" y="1114425"/>
          <a:ext cx="856297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24. Dividend</a:t>
          </a:r>
          <a:r>
            <a:rPr lang="en-US" cap="none" sz="1100" b="0" i="0" u="none" baseline="0">
              <a:latin typeface="Times New Roman"/>
              <a:ea typeface="Times New Roman"/>
              <a:cs typeface="Times New Roman"/>
            </a:rPr>
            <a:t>
The  Board of  Directors does not recommend the payment of any dividend for the financial period ended 30 November 2002.
</a:t>
          </a:r>
          <a:r>
            <a:rPr lang="en-US" cap="none" sz="1100" b="1" i="0" u="none" baseline="0">
              <a:latin typeface="Times New Roman"/>
              <a:ea typeface="Times New Roman"/>
              <a:cs typeface="Times New Roman"/>
            </a:rPr>
            <a:t/>
          </a:r>
        </a:p>
      </xdr:txBody>
    </xdr:sp>
    <xdr:clientData/>
  </xdr:twoCellAnchor>
  <xdr:twoCellAnchor>
    <xdr:from>
      <xdr:col>1</xdr:col>
      <xdr:colOff>9525</xdr:colOff>
      <xdr:row>6</xdr:row>
      <xdr:rowOff>0</xdr:rowOff>
    </xdr:from>
    <xdr:to>
      <xdr:col>12</xdr:col>
      <xdr:colOff>590550</xdr:colOff>
      <xdr:row>6</xdr:row>
      <xdr:rowOff>0</xdr:rowOff>
    </xdr:to>
    <xdr:sp>
      <xdr:nvSpPr>
        <xdr:cNvPr id="26" name="TextBox 41"/>
        <xdr:cNvSpPr txBox="1">
          <a:spLocks noChangeArrowheads="1"/>
        </xdr:cNvSpPr>
      </xdr:nvSpPr>
      <xdr:spPr>
        <a:xfrm>
          <a:off x="219075" y="1114425"/>
          <a:ext cx="8677275" cy="0"/>
        </a:xfrm>
        <a:prstGeom prst="rect">
          <a:avLst/>
        </a:prstGeom>
        <a:solidFill>
          <a:srgbClr val="FFFFFF"/>
        </a:solidFill>
        <a:ln w="9525" cmpd="sng">
          <a:noFill/>
        </a:ln>
      </xdr:spPr>
      <xdr:txBody>
        <a:bodyPr vertOverflow="clip" wrap="square"/>
        <a:p>
          <a:pPr algn="just">
            <a:defRPr/>
          </a:pPr>
          <a:r>
            <a:rPr lang="en-US" cap="none" sz="1100" b="0" i="0" u="none" baseline="0"/>
            <a:t>The effective tax rate for the Group for the financial year to date is higher than the statutory tax rate because certain expenses are not allowable as deduction for tax purposes and that no group relief is available with respect to losses incurred by companies in the group.</a:t>
          </a:r>
        </a:p>
      </xdr:txBody>
    </xdr:sp>
    <xdr:clientData/>
  </xdr:twoCellAnchor>
  <xdr:twoCellAnchor>
    <xdr:from>
      <xdr:col>1</xdr:col>
      <xdr:colOff>19050</xdr:colOff>
      <xdr:row>6</xdr:row>
      <xdr:rowOff>0</xdr:rowOff>
    </xdr:from>
    <xdr:to>
      <xdr:col>12</xdr:col>
      <xdr:colOff>552450</xdr:colOff>
      <xdr:row>6</xdr:row>
      <xdr:rowOff>0</xdr:rowOff>
    </xdr:to>
    <xdr:sp>
      <xdr:nvSpPr>
        <xdr:cNvPr id="27" name="TextBox 42"/>
        <xdr:cNvSpPr txBox="1">
          <a:spLocks noChangeArrowheads="1"/>
        </xdr:cNvSpPr>
      </xdr:nvSpPr>
      <xdr:spPr>
        <a:xfrm>
          <a:off x="228600" y="1114425"/>
          <a:ext cx="86296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20. Corporate Proposals
</a:t>
          </a:r>
          <a:r>
            <a:rPr lang="en-US" cap="none" sz="1100" b="0" i="0" u="none" baseline="0">
              <a:latin typeface="Times New Roman"/>
              <a:ea typeface="Times New Roman"/>
              <a:cs typeface="Times New Roman"/>
            </a:rPr>
            <a:t>i. The Company has launched the Employee Share  Option Scheme ("ESOS") on 1 November 2002. The ESOS shall be in force for a period of 5 years from 1 November 2002 to 31 October 2007. There is no ESOS shares been exercised as at to-date.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ii. The status of the utilisation of the proceeds from the Company's right issue exercise which was completed on 29 October 2002 as at the date of this announcement is as follows:-
 </a:t>
          </a:r>
        </a:p>
      </xdr:txBody>
    </xdr:sp>
    <xdr:clientData/>
  </xdr:twoCellAnchor>
  <xdr:twoCellAnchor>
    <xdr:from>
      <xdr:col>1</xdr:col>
      <xdr:colOff>28575</xdr:colOff>
      <xdr:row>6</xdr:row>
      <xdr:rowOff>0</xdr:rowOff>
    </xdr:from>
    <xdr:to>
      <xdr:col>12</xdr:col>
      <xdr:colOff>476250</xdr:colOff>
      <xdr:row>6</xdr:row>
      <xdr:rowOff>0</xdr:rowOff>
    </xdr:to>
    <xdr:sp>
      <xdr:nvSpPr>
        <xdr:cNvPr id="28" name="TextBox 43"/>
        <xdr:cNvSpPr txBox="1">
          <a:spLocks noChangeArrowheads="1"/>
        </xdr:cNvSpPr>
      </xdr:nvSpPr>
      <xdr:spPr>
        <a:xfrm>
          <a:off x="238125" y="1114425"/>
          <a:ext cx="8543925" cy="0"/>
        </a:xfrm>
        <a:prstGeom prst="rect">
          <a:avLst/>
        </a:prstGeom>
        <a:solidFill>
          <a:srgbClr val="FFFFFF"/>
        </a:solidFill>
        <a:ln w="9525" cmpd="sng">
          <a:noFill/>
        </a:ln>
      </xdr:spPr>
      <xdr:txBody>
        <a:bodyPr vertOverflow="clip" wrap="square"/>
        <a:p>
          <a:pPr algn="just">
            <a:defRPr/>
          </a:pPr>
          <a:r>
            <a:rPr lang="en-US" cap="none" sz="1100" b="0" i="0" u="none" baseline="0"/>
            <a:t>b) Investment in quoted shares as at 31 August 2002 are as follows:-</a:t>
          </a:r>
        </a:p>
      </xdr:txBody>
    </xdr:sp>
    <xdr:clientData/>
  </xdr:twoCellAnchor>
  <xdr:twoCellAnchor>
    <xdr:from>
      <xdr:col>0</xdr:col>
      <xdr:colOff>200025</xdr:colOff>
      <xdr:row>6</xdr:row>
      <xdr:rowOff>0</xdr:rowOff>
    </xdr:from>
    <xdr:to>
      <xdr:col>12</xdr:col>
      <xdr:colOff>581025</xdr:colOff>
      <xdr:row>6</xdr:row>
      <xdr:rowOff>0</xdr:rowOff>
    </xdr:to>
    <xdr:sp>
      <xdr:nvSpPr>
        <xdr:cNvPr id="29" name="TextBox 44"/>
        <xdr:cNvSpPr txBox="1">
          <a:spLocks noChangeArrowheads="1"/>
        </xdr:cNvSpPr>
      </xdr:nvSpPr>
      <xdr:spPr>
        <a:xfrm>
          <a:off x="200025" y="1114425"/>
          <a:ext cx="868680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22.</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Off  Balance Sheet Financial Instruments</a:t>
          </a:r>
          <a:r>
            <a:rPr lang="en-US" cap="none" sz="1100" b="0" i="0" u="none" baseline="0">
              <a:latin typeface="Times New Roman"/>
              <a:ea typeface="Times New Roman"/>
              <a:cs typeface="Times New Roman"/>
            </a:rPr>
            <a:t>
There were no financial instruments with off balance sheet risk as at the date of this report.
</a:t>
          </a:r>
          <a:r>
            <a:rPr lang="en-US" cap="none" sz="1000" b="1" i="0" u="none" baseline="0">
              <a:latin typeface="Times New Roman"/>
              <a:ea typeface="Times New Roman"/>
              <a:cs typeface="Times New Roman"/>
            </a:rPr>
            <a:t/>
          </a:r>
        </a:p>
      </xdr:txBody>
    </xdr:sp>
    <xdr:clientData/>
  </xdr:twoCellAnchor>
  <xdr:twoCellAnchor>
    <xdr:from>
      <xdr:col>1</xdr:col>
      <xdr:colOff>28575</xdr:colOff>
      <xdr:row>6</xdr:row>
      <xdr:rowOff>0</xdr:rowOff>
    </xdr:from>
    <xdr:to>
      <xdr:col>13</xdr:col>
      <xdr:colOff>0</xdr:colOff>
      <xdr:row>6</xdr:row>
      <xdr:rowOff>0</xdr:rowOff>
    </xdr:to>
    <xdr:sp>
      <xdr:nvSpPr>
        <xdr:cNvPr id="30" name="TextBox 45"/>
        <xdr:cNvSpPr txBox="1">
          <a:spLocks noChangeArrowheads="1"/>
        </xdr:cNvSpPr>
      </xdr:nvSpPr>
      <xdr:spPr>
        <a:xfrm>
          <a:off x="238125" y="1114425"/>
          <a:ext cx="9001125" cy="0"/>
        </a:xfrm>
        <a:prstGeom prst="rect">
          <a:avLst/>
        </a:prstGeom>
        <a:solidFill>
          <a:srgbClr val="FFFFFF"/>
        </a:solidFill>
        <a:ln w="9525" cmpd="sng">
          <a:noFill/>
        </a:ln>
      </xdr:spPr>
      <xdr:txBody>
        <a:bodyPr vertOverflow="clip" wrap="square"/>
        <a:p>
          <a:pPr algn="just">
            <a:defRPr/>
          </a:pPr>
          <a:r>
            <a:rPr lang="en-US" cap="none" sz="1100" b="0" i="0" u="none" baseline="0"/>
            <a:t># No gain or loss is recorded for the aforesaid disposal as the loss arising therefrom have been provided for in previous financial year ended 31 May 2002 as provision for diminution in quoted investment of shares.</a:t>
          </a:r>
        </a:p>
      </xdr:txBody>
    </xdr:sp>
    <xdr:clientData/>
  </xdr:twoCellAnchor>
  <xdr:twoCellAnchor>
    <xdr:from>
      <xdr:col>1</xdr:col>
      <xdr:colOff>28575</xdr:colOff>
      <xdr:row>6</xdr:row>
      <xdr:rowOff>0</xdr:rowOff>
    </xdr:from>
    <xdr:to>
      <xdr:col>12</xdr:col>
      <xdr:colOff>514350</xdr:colOff>
      <xdr:row>6</xdr:row>
      <xdr:rowOff>0</xdr:rowOff>
    </xdr:to>
    <xdr:sp>
      <xdr:nvSpPr>
        <xdr:cNvPr id="31" name="TextBox 46"/>
        <xdr:cNvSpPr txBox="1">
          <a:spLocks noChangeArrowheads="1"/>
        </xdr:cNvSpPr>
      </xdr:nvSpPr>
      <xdr:spPr>
        <a:xfrm>
          <a:off x="238125" y="1114425"/>
          <a:ext cx="858202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 Material Litigation - Cont'd</a:t>
          </a:r>
          <a:r>
            <a:rPr lang="en-US" cap="none" sz="1100" b="0" i="0" u="none" baseline="0">
              <a:latin typeface="Times New Roman"/>
              <a:ea typeface="Times New Roman"/>
              <a:cs typeface="Times New Roman"/>
            </a:rPr>
            <a:t>
iv) 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Insuarance Bhd ("CGU") and SPK Insurance Brokers Sdn Bhd ("SPK") for the refund of premium previously paid which was supposed to cover a portion of the total estimated contract value which was not executed.
</a:t>
          </a:r>
          <a:r>
            <a:rPr lang="en-US" cap="none" sz="1100" b="0" i="0" u="none" baseline="0">
              <a:solidFill>
                <a:srgbClr val="C0C0C0"/>
              </a:solidFill>
              <a:latin typeface="Times New Roman"/>
              <a:ea typeface="Times New Roman"/>
              <a:cs typeface="Times New Roman"/>
            </a:rPr>
            <a:t>CGU has filed its Memorandum of Appearance on 25 November 2002 while SPK has requested for additional time until 5 December 2002 to enter appearance.</a:t>
          </a:r>
        </a:p>
      </xdr:txBody>
    </xdr:sp>
    <xdr:clientData/>
  </xdr:twoCellAnchor>
  <xdr:twoCellAnchor>
    <xdr:from>
      <xdr:col>1</xdr:col>
      <xdr:colOff>9525</xdr:colOff>
      <xdr:row>6</xdr:row>
      <xdr:rowOff>0</xdr:rowOff>
    </xdr:from>
    <xdr:to>
      <xdr:col>13</xdr:col>
      <xdr:colOff>0</xdr:colOff>
      <xdr:row>6</xdr:row>
      <xdr:rowOff>0</xdr:rowOff>
    </xdr:to>
    <xdr:sp>
      <xdr:nvSpPr>
        <xdr:cNvPr id="32" name="TextBox 49"/>
        <xdr:cNvSpPr txBox="1">
          <a:spLocks noChangeArrowheads="1"/>
        </xdr:cNvSpPr>
      </xdr:nvSpPr>
      <xdr:spPr>
        <a:xfrm>
          <a:off x="219075" y="1114425"/>
          <a:ext cx="9020175" cy="0"/>
        </a:xfrm>
        <a:prstGeom prst="rect">
          <a:avLst/>
        </a:prstGeom>
        <a:solidFill>
          <a:srgbClr val="FFFFFF"/>
        </a:solidFill>
        <a:ln w="9525" cmpd="sng">
          <a:noFill/>
        </a:ln>
      </xdr:spPr>
      <xdr:txBody>
        <a:bodyPr vertOverflow="clip" wrap="square"/>
        <a:p>
          <a:pPr algn="l">
            <a:defRPr/>
          </a:pPr>
          <a:r>
            <a:rPr lang="en-US" cap="none" sz="1100" b="1" i="0" u="none" baseline="0">
              <a:latin typeface="Times New Roman"/>
              <a:ea typeface="Times New Roman"/>
              <a:cs typeface="Times New Roman"/>
            </a:rPr>
            <a:t>18. Sales of Unquoted Investments/Properties
</a:t>
          </a:r>
          <a:r>
            <a:rPr lang="en-US" cap="none" sz="1100" b="0" i="0" u="none" baseline="0">
              <a:latin typeface="Times New Roman"/>
              <a:ea typeface="Times New Roman"/>
              <a:cs typeface="Times New Roman"/>
            </a:rPr>
            <a:t>There were no disposal of unquoted investments or properties during the period under review.
</a:t>
          </a:r>
          <a:r>
            <a:rPr lang="en-US" cap="none" sz="1100" b="1" i="0" u="none" baseline="0">
              <a:latin typeface="Times New Roman"/>
              <a:ea typeface="Times New Roman"/>
              <a:cs typeface="Times New Roman"/>
            </a:rPr>
            <a:t>
19. Quoted Securities
</a:t>
          </a:r>
          <a:r>
            <a:rPr lang="en-US" cap="none" sz="1100" b="0" i="0" u="none" baseline="0">
              <a:latin typeface="Times New Roman"/>
              <a:ea typeface="Times New Roman"/>
              <a:cs typeface="Times New Roman"/>
            </a:rPr>
            <a:t>a) There were no purchases and disposals of quoted securities during the period under review.
b) Investment in quoted shares as at 30 November 2002:-
</a:t>
          </a:r>
        </a:p>
      </xdr:txBody>
    </xdr:sp>
    <xdr:clientData/>
  </xdr:twoCellAnchor>
  <xdr:twoCellAnchor>
    <xdr:from>
      <xdr:col>1</xdr:col>
      <xdr:colOff>28575</xdr:colOff>
      <xdr:row>237</xdr:row>
      <xdr:rowOff>0</xdr:rowOff>
    </xdr:from>
    <xdr:to>
      <xdr:col>12</xdr:col>
      <xdr:colOff>476250</xdr:colOff>
      <xdr:row>237</xdr:row>
      <xdr:rowOff>0</xdr:rowOff>
    </xdr:to>
    <xdr:sp>
      <xdr:nvSpPr>
        <xdr:cNvPr id="33" name="TextBox 55"/>
        <xdr:cNvSpPr txBox="1">
          <a:spLocks noChangeArrowheads="1"/>
        </xdr:cNvSpPr>
      </xdr:nvSpPr>
      <xdr:spPr>
        <a:xfrm>
          <a:off x="238125" y="43253025"/>
          <a:ext cx="8543925" cy="0"/>
        </a:xfrm>
        <a:prstGeom prst="rect">
          <a:avLst/>
        </a:prstGeom>
        <a:solidFill>
          <a:srgbClr val="FFFFFF"/>
        </a:solidFill>
        <a:ln w="9525" cmpd="sng">
          <a:noFill/>
        </a:ln>
      </xdr:spPr>
      <xdr:txBody>
        <a:bodyPr vertOverflow="clip" wrap="square"/>
        <a:p>
          <a:pPr algn="just">
            <a:defRPr/>
          </a:pPr>
          <a:r>
            <a:rPr lang="en-US" cap="none" sz="1100" b="0" i="0" u="none" baseline="0"/>
            <a:t>b) Investment in quoted shares as at 31 August 2002 are as follows:-</a:t>
          </a:r>
        </a:p>
      </xdr:txBody>
    </xdr:sp>
    <xdr:clientData/>
  </xdr:twoCellAnchor>
  <xdr:twoCellAnchor>
    <xdr:from>
      <xdr:col>1</xdr:col>
      <xdr:colOff>28575</xdr:colOff>
      <xdr:row>237</xdr:row>
      <xdr:rowOff>0</xdr:rowOff>
    </xdr:from>
    <xdr:to>
      <xdr:col>13</xdr:col>
      <xdr:colOff>0</xdr:colOff>
      <xdr:row>237</xdr:row>
      <xdr:rowOff>0</xdr:rowOff>
    </xdr:to>
    <xdr:sp>
      <xdr:nvSpPr>
        <xdr:cNvPr id="34" name="TextBox 57"/>
        <xdr:cNvSpPr txBox="1">
          <a:spLocks noChangeArrowheads="1"/>
        </xdr:cNvSpPr>
      </xdr:nvSpPr>
      <xdr:spPr>
        <a:xfrm>
          <a:off x="238125" y="43253025"/>
          <a:ext cx="9001125" cy="0"/>
        </a:xfrm>
        <a:prstGeom prst="rect">
          <a:avLst/>
        </a:prstGeom>
        <a:solidFill>
          <a:srgbClr val="FFFFFF"/>
        </a:solidFill>
        <a:ln w="9525" cmpd="sng">
          <a:noFill/>
        </a:ln>
      </xdr:spPr>
      <xdr:txBody>
        <a:bodyPr vertOverflow="clip" wrap="square"/>
        <a:p>
          <a:pPr algn="just">
            <a:defRPr/>
          </a:pPr>
          <a:r>
            <a:rPr lang="en-US" cap="none" sz="1100" b="0" i="0" u="none" baseline="0"/>
            <a:t># No gain or loss is recorded for the aforesaid disposal as the loss arising therefrom have been provided for in previous financial year ended 31 May 2002 as provision for diminution in quoted investment of shares.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GHB%20(Aug-2004)Q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100000"/>
      <sheetName val="200000"/>
      <sheetName val="300000"/>
      <sheetName val="400000"/>
      <sheetName val="500000"/>
      <sheetName val="Income Stat"/>
      <sheetName val="BS"/>
      <sheetName val="CF"/>
      <sheetName val="Equity"/>
      <sheetName val="Notes'2003"/>
      <sheetName val="EPS"/>
      <sheetName val="sh1"/>
      <sheetName val="sh3"/>
      <sheetName val="SH"/>
      <sheetName val="int"/>
    </sheetNames>
    <sheetDataSet>
      <sheetData sheetId="7">
        <row r="4">
          <cell r="A4"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K111"/>
  <sheetViews>
    <sheetView workbookViewId="0" topLeftCell="A13">
      <selection activeCell="H17" sqref="H17"/>
    </sheetView>
  </sheetViews>
  <sheetFormatPr defaultColWidth="9.140625" defaultRowHeight="12.75"/>
  <cols>
    <col min="1" max="1" width="10.8515625" style="1" bestFit="1" customWidth="1"/>
    <col min="2" max="2" width="9.140625" style="1" customWidth="1"/>
    <col min="3" max="3" width="7.28125" style="1" customWidth="1"/>
    <col min="4" max="9" width="11.140625" style="1" customWidth="1"/>
    <col min="10" max="10" width="9.8515625" style="1" customWidth="1"/>
    <col min="11" max="16384" width="9.140625" style="1" customWidth="1"/>
  </cols>
  <sheetData>
    <row r="1" ht="12.75">
      <c r="A1" s="4" t="str">
        <f>+'Income Stat'!A1</f>
        <v>GADANG HOLDINGS BERHAD (278114-K)</v>
      </c>
    </row>
    <row r="2" ht="12.75">
      <c r="A2" s="4" t="str">
        <f>+'Income Stat'!A2</f>
        <v>UNAUDITED 4TH QUARTER REPORT  ON CONSOLIDATED RESULTS</v>
      </c>
    </row>
    <row r="3" ht="12.75">
      <c r="A3" s="4" t="str">
        <f>+'Income Stat'!A3</f>
        <v>FOR THE FINANCIAL QUARTER ENDED 31 MAY 2004</v>
      </c>
    </row>
    <row r="4" ht="12.75">
      <c r="A4" s="4"/>
    </row>
    <row r="6" ht="12.75">
      <c r="A6" s="4" t="s">
        <v>91</v>
      </c>
    </row>
    <row r="7" ht="12.75">
      <c r="A7" s="4"/>
    </row>
    <row r="8" spans="4:10" ht="12.75">
      <c r="D8" s="3"/>
      <c r="E8" s="3"/>
      <c r="F8" s="3" t="s">
        <v>22</v>
      </c>
      <c r="G8" s="3" t="s">
        <v>22</v>
      </c>
      <c r="H8" s="3" t="s">
        <v>15</v>
      </c>
      <c r="I8" s="3"/>
      <c r="J8" s="2"/>
    </row>
    <row r="9" spans="1:11" ht="15">
      <c r="A9" s="7"/>
      <c r="B9" s="7"/>
      <c r="C9" s="7"/>
      <c r="D9" s="59" t="s">
        <v>93</v>
      </c>
      <c r="E9" s="59" t="s">
        <v>280</v>
      </c>
      <c r="F9" s="59" t="s">
        <v>95</v>
      </c>
      <c r="G9" s="59" t="s">
        <v>95</v>
      </c>
      <c r="H9" s="3" t="s">
        <v>98</v>
      </c>
      <c r="I9" s="59"/>
      <c r="J9" s="6"/>
      <c r="K9" s="7"/>
    </row>
    <row r="10" spans="1:11" ht="15">
      <c r="A10" s="7"/>
      <c r="B10" s="7"/>
      <c r="C10" s="7"/>
      <c r="D10" s="59" t="s">
        <v>94</v>
      </c>
      <c r="E10" s="162" t="s">
        <v>281</v>
      </c>
      <c r="F10" s="59" t="s">
        <v>96</v>
      </c>
      <c r="G10" s="59" t="s">
        <v>97</v>
      </c>
      <c r="H10" s="59" t="s">
        <v>99</v>
      </c>
      <c r="I10" s="59" t="s">
        <v>100</v>
      </c>
      <c r="J10" s="6"/>
      <c r="K10" s="7"/>
    </row>
    <row r="11" spans="1:11" ht="15">
      <c r="A11" s="7"/>
      <c r="B11" s="7"/>
      <c r="C11" s="7"/>
      <c r="D11" s="59" t="s">
        <v>14</v>
      </c>
      <c r="E11" s="59" t="s">
        <v>14</v>
      </c>
      <c r="F11" s="59" t="s">
        <v>14</v>
      </c>
      <c r="G11" s="59" t="s">
        <v>14</v>
      </c>
      <c r="H11" s="59" t="s">
        <v>14</v>
      </c>
      <c r="I11" s="59" t="s">
        <v>14</v>
      </c>
      <c r="J11" s="6"/>
      <c r="K11" s="7"/>
    </row>
    <row r="12" spans="1:11" ht="15">
      <c r="A12" s="49"/>
      <c r="B12" s="7"/>
      <c r="C12" s="7"/>
      <c r="D12" s="7"/>
      <c r="E12" s="7"/>
      <c r="F12" s="7"/>
      <c r="G12" s="7"/>
      <c r="H12" s="7"/>
      <c r="I12" s="7"/>
      <c r="J12" s="7"/>
      <c r="K12" s="7"/>
    </row>
    <row r="13" spans="1:11" ht="15">
      <c r="A13" s="132" t="s">
        <v>247</v>
      </c>
      <c r="B13" s="7"/>
      <c r="C13" s="7"/>
      <c r="D13" s="7"/>
      <c r="E13" s="7"/>
      <c r="F13" s="7"/>
      <c r="G13" s="7"/>
      <c r="H13" s="7"/>
      <c r="I13" s="7"/>
      <c r="J13" s="7"/>
      <c r="K13" s="7"/>
    </row>
    <row r="14" spans="1:11" ht="15">
      <c r="A14" s="7"/>
      <c r="B14" s="7"/>
      <c r="C14" s="7"/>
      <c r="D14" s="7"/>
      <c r="E14" s="7"/>
      <c r="F14" s="7"/>
      <c r="G14" s="7"/>
      <c r="H14" s="7"/>
      <c r="I14" s="7"/>
      <c r="J14" s="7"/>
      <c r="K14" s="7"/>
    </row>
    <row r="15" spans="1:11" ht="15">
      <c r="A15" s="7" t="s">
        <v>92</v>
      </c>
      <c r="B15" s="7"/>
      <c r="C15" s="7"/>
      <c r="D15" s="9">
        <v>50133</v>
      </c>
      <c r="E15" s="9">
        <v>0</v>
      </c>
      <c r="F15" s="9">
        <v>-7720</v>
      </c>
      <c r="G15" s="9">
        <v>4269</v>
      </c>
      <c r="H15" s="9">
        <v>8723</v>
      </c>
      <c r="I15" s="9">
        <f>SUM(D15:H15)</f>
        <v>55405</v>
      </c>
      <c r="J15" s="7"/>
      <c r="K15" s="7"/>
    </row>
    <row r="16" spans="1:11" ht="15">
      <c r="A16" s="7"/>
      <c r="B16" s="7"/>
      <c r="C16" s="7"/>
      <c r="D16" s="9"/>
      <c r="E16" s="9"/>
      <c r="F16" s="9"/>
      <c r="G16" s="9"/>
      <c r="H16" s="9"/>
      <c r="I16" s="9"/>
      <c r="J16" s="7"/>
      <c r="K16" s="7"/>
    </row>
    <row r="17" spans="1:11" ht="15">
      <c r="A17" s="7" t="s">
        <v>141</v>
      </c>
      <c r="B17" s="7"/>
      <c r="C17" s="7"/>
      <c r="D17" s="9">
        <f>25460+1967</f>
        <v>27427</v>
      </c>
      <c r="E17" s="9">
        <f>+'BS'!J41</f>
        <v>21356</v>
      </c>
      <c r="F17" s="9">
        <v>4050</v>
      </c>
      <c r="G17" s="9">
        <v>0</v>
      </c>
      <c r="H17" s="9">
        <f>+'Income Stat'!I40</f>
        <v>3873</v>
      </c>
      <c r="I17" s="9">
        <f>SUM(D17:H17)</f>
        <v>56706</v>
      </c>
      <c r="J17" s="7"/>
      <c r="K17" s="7"/>
    </row>
    <row r="18" spans="1:11" ht="15">
      <c r="A18" s="7"/>
      <c r="B18" s="7"/>
      <c r="C18" s="7"/>
      <c r="D18" s="9"/>
      <c r="E18" s="9"/>
      <c r="F18" s="9"/>
      <c r="G18" s="9"/>
      <c r="H18" s="9"/>
      <c r="I18" s="9"/>
      <c r="J18" s="7"/>
      <c r="K18" s="7"/>
    </row>
    <row r="19" spans="1:11" ht="15.75" thickBot="1">
      <c r="A19" s="80" t="s">
        <v>142</v>
      </c>
      <c r="B19" s="7"/>
      <c r="C19" s="7"/>
      <c r="D19" s="27">
        <f aca="true" t="shared" si="0" ref="D19:I19">SUM(D15:D17)</f>
        <v>77560</v>
      </c>
      <c r="E19" s="27">
        <f t="shared" si="0"/>
        <v>21356</v>
      </c>
      <c r="F19" s="27">
        <f t="shared" si="0"/>
        <v>-3670</v>
      </c>
      <c r="G19" s="27">
        <f t="shared" si="0"/>
        <v>4269</v>
      </c>
      <c r="H19" s="27">
        <f t="shared" si="0"/>
        <v>12596</v>
      </c>
      <c r="I19" s="27">
        <f t="shared" si="0"/>
        <v>112111</v>
      </c>
      <c r="J19" s="7"/>
      <c r="K19" s="7"/>
    </row>
    <row r="20" spans="1:11" ht="15.75" thickTop="1">
      <c r="A20" s="7"/>
      <c r="B20" s="7"/>
      <c r="C20" s="7"/>
      <c r="D20" s="65"/>
      <c r="E20" s="65"/>
      <c r="F20" s="7"/>
      <c r="G20" s="7"/>
      <c r="H20" s="65"/>
      <c r="I20" s="11"/>
      <c r="J20" s="7"/>
      <c r="K20" s="7"/>
    </row>
    <row r="21" spans="1:11" ht="15">
      <c r="A21" s="7"/>
      <c r="B21" s="7"/>
      <c r="C21" s="7"/>
      <c r="D21" s="65"/>
      <c r="E21" s="65"/>
      <c r="F21" s="7"/>
      <c r="G21" s="7"/>
      <c r="H21" s="65"/>
      <c r="I21" s="11"/>
      <c r="J21" s="7"/>
      <c r="K21" s="7"/>
    </row>
    <row r="22" spans="1:11" ht="15">
      <c r="A22" s="132" t="s">
        <v>215</v>
      </c>
      <c r="B22" s="7"/>
      <c r="C22" s="7"/>
      <c r="D22" s="65"/>
      <c r="E22" s="65"/>
      <c r="F22" s="7"/>
      <c r="G22" s="7"/>
      <c r="H22" s="65"/>
      <c r="I22" s="11"/>
      <c r="J22" s="7"/>
      <c r="K22" s="7"/>
    </row>
    <row r="23" spans="1:11" ht="15">
      <c r="A23" s="7"/>
      <c r="B23" s="7"/>
      <c r="C23" s="7"/>
      <c r="D23" s="65"/>
      <c r="E23" s="65"/>
      <c r="F23" s="7"/>
      <c r="G23" s="7"/>
      <c r="H23" s="65"/>
      <c r="I23" s="11"/>
      <c r="J23" s="7"/>
      <c r="K23" s="7"/>
    </row>
    <row r="24" spans="1:11" ht="15">
      <c r="A24" s="7" t="s">
        <v>92</v>
      </c>
      <c r="B24" s="7"/>
      <c r="C24" s="7"/>
      <c r="D24" s="9">
        <v>19900</v>
      </c>
      <c r="E24" s="9">
        <v>0</v>
      </c>
      <c r="F24" s="9">
        <v>-7080</v>
      </c>
      <c r="G24" s="9">
        <v>4269</v>
      </c>
      <c r="H24" s="9">
        <v>11780</v>
      </c>
      <c r="I24" s="9">
        <f>SUM(D24:H24)</f>
        <v>28869</v>
      </c>
      <c r="J24" s="7"/>
      <c r="K24" s="7"/>
    </row>
    <row r="25" spans="1:11" ht="15">
      <c r="A25" s="7"/>
      <c r="B25" s="7"/>
      <c r="C25" s="7"/>
      <c r="D25" s="9"/>
      <c r="E25" s="9"/>
      <c r="F25" s="9"/>
      <c r="G25" s="9"/>
      <c r="H25" s="9"/>
      <c r="I25" s="9"/>
      <c r="J25" s="7"/>
      <c r="K25" s="7"/>
    </row>
    <row r="26" spans="1:11" ht="15">
      <c r="A26" s="7" t="s">
        <v>141</v>
      </c>
      <c r="B26" s="7"/>
      <c r="C26" s="7"/>
      <c r="D26" s="9">
        <v>30233</v>
      </c>
      <c r="E26" s="9">
        <v>0</v>
      </c>
      <c r="F26" s="9">
        <v>-640</v>
      </c>
      <c r="G26" s="9">
        <v>0</v>
      </c>
      <c r="H26" s="9">
        <v>-3057</v>
      </c>
      <c r="I26" s="9">
        <f>SUM(D26:H26)</f>
        <v>26536</v>
      </c>
      <c r="J26" s="7"/>
      <c r="K26" s="7"/>
    </row>
    <row r="27" spans="1:11" ht="15">
      <c r="A27" s="7"/>
      <c r="B27" s="7"/>
      <c r="C27" s="7"/>
      <c r="D27" s="9"/>
      <c r="E27" s="9"/>
      <c r="F27" s="9"/>
      <c r="G27" s="9"/>
      <c r="H27" s="9"/>
      <c r="I27" s="9"/>
      <c r="J27" s="7"/>
      <c r="K27" s="7"/>
    </row>
    <row r="28" spans="1:11" ht="15.75" thickBot="1">
      <c r="A28" s="80" t="s">
        <v>142</v>
      </c>
      <c r="B28" s="7"/>
      <c r="C28" s="7"/>
      <c r="D28" s="27">
        <f>SUM(D24:D26)</f>
        <v>50133</v>
      </c>
      <c r="E28" s="27">
        <v>0</v>
      </c>
      <c r="F28" s="27">
        <f>SUM(F24:F26)</f>
        <v>-7720</v>
      </c>
      <c r="G28" s="27">
        <f>SUM(G24:G27)</f>
        <v>4269</v>
      </c>
      <c r="H28" s="27">
        <f>SUM(H24:H27)</f>
        <v>8723</v>
      </c>
      <c r="I28" s="27">
        <f>+I26+I24</f>
        <v>55405</v>
      </c>
      <c r="J28" s="7"/>
      <c r="K28" s="7"/>
    </row>
    <row r="29" spans="1:11" ht="15.75" thickTop="1">
      <c r="A29" s="7"/>
      <c r="B29" s="7"/>
      <c r="C29" s="7"/>
      <c r="D29" s="65"/>
      <c r="E29" s="65"/>
      <c r="F29" s="7"/>
      <c r="G29" s="7"/>
      <c r="H29" s="65"/>
      <c r="I29" s="11"/>
      <c r="J29" s="7"/>
      <c r="K29" s="7"/>
    </row>
    <row r="30" spans="1:11" ht="15">
      <c r="A30" s="7"/>
      <c r="B30" s="7"/>
      <c r="C30" s="7"/>
      <c r="D30" s="65"/>
      <c r="E30" s="65"/>
      <c r="F30" s="7"/>
      <c r="G30" s="7"/>
      <c r="H30" s="65"/>
      <c r="I30" s="11"/>
      <c r="J30" s="7"/>
      <c r="K30" s="7"/>
    </row>
    <row r="31" spans="1:11" ht="15">
      <c r="A31" s="7"/>
      <c r="B31" s="7"/>
      <c r="C31" s="7"/>
      <c r="D31" s="65"/>
      <c r="E31" s="65"/>
      <c r="F31" s="7"/>
      <c r="G31" s="7"/>
      <c r="H31" s="65"/>
      <c r="I31" s="11"/>
      <c r="J31" s="7"/>
      <c r="K31" s="7"/>
    </row>
    <row r="32" spans="1:11" ht="15">
      <c r="A32" s="7"/>
      <c r="B32" s="7"/>
      <c r="C32" s="7"/>
      <c r="D32" s="65"/>
      <c r="E32" s="65"/>
      <c r="F32" s="7"/>
      <c r="G32" s="7"/>
      <c r="H32" s="65"/>
      <c r="I32" s="11"/>
      <c r="J32" s="7"/>
      <c r="K32" s="7"/>
    </row>
    <row r="33" spans="1:11" ht="15">
      <c r="A33" s="49"/>
      <c r="B33" s="7"/>
      <c r="C33" s="7"/>
      <c r="D33" s="7"/>
      <c r="E33" s="7"/>
      <c r="F33" s="65"/>
      <c r="G33" s="7"/>
      <c r="H33" s="7"/>
      <c r="I33" s="7"/>
      <c r="J33" s="7"/>
      <c r="K33" s="7"/>
    </row>
    <row r="34" spans="1:11" ht="15">
      <c r="A34" s="71"/>
      <c r="B34" s="7"/>
      <c r="C34" s="7"/>
      <c r="D34" s="7"/>
      <c r="E34" s="7"/>
      <c r="F34" s="7"/>
      <c r="G34" s="7"/>
      <c r="H34" s="7"/>
      <c r="I34" s="7"/>
      <c r="J34" s="7"/>
      <c r="K34" s="7"/>
    </row>
    <row r="35" spans="1:11" ht="15">
      <c r="A35" s="7"/>
      <c r="B35" s="7"/>
      <c r="C35" s="7"/>
      <c r="D35" s="7"/>
      <c r="E35" s="7"/>
      <c r="F35" s="7"/>
      <c r="G35" s="7"/>
      <c r="H35" s="7"/>
      <c r="I35" s="7"/>
      <c r="J35" s="7"/>
      <c r="K35" s="7"/>
    </row>
    <row r="36" spans="1:11" ht="15">
      <c r="A36" s="7"/>
      <c r="B36" s="7"/>
      <c r="C36" s="7"/>
      <c r="D36" s="9"/>
      <c r="E36" s="9"/>
      <c r="F36" s="9"/>
      <c r="G36" s="9"/>
      <c r="H36" s="9"/>
      <c r="I36" s="9"/>
      <c r="J36" s="7"/>
      <c r="K36" s="7"/>
    </row>
    <row r="37" spans="1:11" ht="15">
      <c r="A37" s="7"/>
      <c r="B37" s="7"/>
      <c r="C37" s="7"/>
      <c r="D37" s="9"/>
      <c r="E37" s="9"/>
      <c r="F37" s="9"/>
      <c r="G37" s="9"/>
      <c r="H37" s="9"/>
      <c r="I37" s="9"/>
      <c r="J37" s="7"/>
      <c r="K37" s="7"/>
    </row>
    <row r="38" spans="1:11" ht="15">
      <c r="A38" s="7"/>
      <c r="B38" s="7"/>
      <c r="C38" s="7"/>
      <c r="D38" s="9"/>
      <c r="E38" s="9"/>
      <c r="F38" s="9"/>
      <c r="G38" s="9"/>
      <c r="H38" s="9"/>
      <c r="I38" s="9"/>
      <c r="J38" s="7"/>
      <c r="K38" s="7"/>
    </row>
    <row r="39" spans="1:11" ht="15">
      <c r="A39" s="80"/>
      <c r="B39" s="7"/>
      <c r="C39" s="7"/>
      <c r="D39" s="26"/>
      <c r="E39" s="26"/>
      <c r="F39" s="26"/>
      <c r="G39" s="26"/>
      <c r="H39" s="26"/>
      <c r="I39" s="26"/>
      <c r="J39" s="7"/>
      <c r="K39" s="7"/>
    </row>
    <row r="40" spans="1:11" ht="15">
      <c r="A40" s="7"/>
      <c r="B40" s="7"/>
      <c r="C40" s="7"/>
      <c r="D40" s="7"/>
      <c r="E40" s="7"/>
      <c r="F40" s="7"/>
      <c r="G40" s="9"/>
      <c r="H40" s="7"/>
      <c r="I40" s="65"/>
      <c r="J40" s="7"/>
      <c r="K40" s="7"/>
    </row>
    <row r="41" spans="1:11" ht="15">
      <c r="A41" s="49" t="s">
        <v>211</v>
      </c>
      <c r="B41" s="7"/>
      <c r="C41" s="7"/>
      <c r="D41" s="7"/>
      <c r="E41" s="7"/>
      <c r="F41" s="7"/>
      <c r="G41" s="9"/>
      <c r="H41" s="7"/>
      <c r="I41" s="7"/>
      <c r="J41" s="7"/>
      <c r="K41" s="7"/>
    </row>
    <row r="42" spans="1:11" ht="15">
      <c r="A42" s="49" t="s">
        <v>210</v>
      </c>
      <c r="B42" s="7"/>
      <c r="C42" s="7"/>
      <c r="D42" s="7"/>
      <c r="E42" s="7"/>
      <c r="F42" s="7"/>
      <c r="G42" s="9"/>
      <c r="H42" s="7"/>
      <c r="I42" s="7"/>
      <c r="J42" s="7"/>
      <c r="K42" s="7"/>
    </row>
    <row r="43" spans="1:11" ht="15">
      <c r="A43" s="7"/>
      <c r="B43" s="7"/>
      <c r="C43" s="7"/>
      <c r="D43" s="7"/>
      <c r="E43" s="7"/>
      <c r="F43" s="7"/>
      <c r="G43" s="7"/>
      <c r="H43" s="7"/>
      <c r="I43" s="7"/>
      <c r="J43" s="7"/>
      <c r="K43" s="7"/>
    </row>
    <row r="44" spans="1:11" ht="15">
      <c r="A44" s="7"/>
      <c r="B44" s="7"/>
      <c r="C44" s="7"/>
      <c r="D44" s="7"/>
      <c r="E44" s="7"/>
      <c r="F44" s="7"/>
      <c r="G44" s="7"/>
      <c r="H44" s="7"/>
      <c r="I44" s="127" t="s">
        <v>272</v>
      </c>
      <c r="J44" s="7"/>
      <c r="K44" s="7"/>
    </row>
    <row r="45" spans="1:11" ht="15">
      <c r="A45" s="7"/>
      <c r="B45" s="7"/>
      <c r="C45" s="7"/>
      <c r="D45" s="7"/>
      <c r="E45" s="7"/>
      <c r="F45" s="7"/>
      <c r="G45" s="7"/>
      <c r="H45" s="7"/>
      <c r="I45" s="7"/>
      <c r="J45" s="7"/>
      <c r="K45" s="7"/>
    </row>
    <row r="46" spans="1:11" ht="15">
      <c r="A46" s="7"/>
      <c r="B46" s="7"/>
      <c r="C46" s="7"/>
      <c r="D46" s="7"/>
      <c r="E46" s="7"/>
      <c r="F46" s="7"/>
      <c r="G46" s="7"/>
      <c r="H46" s="7"/>
      <c r="I46" s="7"/>
      <c r="J46" s="7"/>
      <c r="K46" s="7"/>
    </row>
    <row r="47" spans="1:11" ht="15">
      <c r="A47" s="7"/>
      <c r="B47" s="7"/>
      <c r="C47" s="7"/>
      <c r="D47" s="7"/>
      <c r="E47" s="7"/>
      <c r="F47" s="7"/>
      <c r="G47" s="7"/>
      <c r="H47" s="7"/>
      <c r="I47" s="7"/>
      <c r="J47" s="7"/>
      <c r="K47" s="7"/>
    </row>
    <row r="48" spans="1:11" ht="15">
      <c r="A48" s="7"/>
      <c r="B48" s="7"/>
      <c r="C48" s="7"/>
      <c r="D48" s="7"/>
      <c r="E48" s="7"/>
      <c r="F48" s="7"/>
      <c r="G48" s="7"/>
      <c r="H48" s="7"/>
      <c r="I48" s="7"/>
      <c r="J48" s="7"/>
      <c r="K48" s="7"/>
    </row>
    <row r="49" spans="1:11" ht="15">
      <c r="A49" s="7"/>
      <c r="B49" s="7"/>
      <c r="C49" s="7"/>
      <c r="D49" s="7"/>
      <c r="E49" s="7"/>
      <c r="F49" s="7"/>
      <c r="G49" s="7"/>
      <c r="H49" s="7"/>
      <c r="I49" s="7"/>
      <c r="J49" s="7"/>
      <c r="K49" s="7"/>
    </row>
    <row r="50" spans="1:11" ht="15">
      <c r="A50" s="7"/>
      <c r="B50" s="7"/>
      <c r="C50" s="7"/>
      <c r="D50" s="7"/>
      <c r="E50" s="7"/>
      <c r="F50" s="7"/>
      <c r="G50" s="7"/>
      <c r="H50" s="7"/>
      <c r="I50" s="7"/>
      <c r="J50" s="7"/>
      <c r="K50" s="7"/>
    </row>
    <row r="51" spans="1:11" ht="15">
      <c r="A51" s="7"/>
      <c r="B51" s="7"/>
      <c r="C51" s="7"/>
      <c r="D51" s="7"/>
      <c r="E51" s="7"/>
      <c r="F51" s="7"/>
      <c r="G51" s="7"/>
      <c r="H51" s="7"/>
      <c r="I51" s="7"/>
      <c r="J51" s="7"/>
      <c r="K51" s="7"/>
    </row>
    <row r="52" spans="1:11" ht="15">
      <c r="A52" s="7"/>
      <c r="B52" s="7"/>
      <c r="C52" s="7"/>
      <c r="D52" s="7"/>
      <c r="E52" s="7"/>
      <c r="F52" s="7"/>
      <c r="G52" s="7"/>
      <c r="H52" s="7"/>
      <c r="I52" s="7"/>
      <c r="J52" s="7"/>
      <c r="K52" s="7"/>
    </row>
    <row r="53" spans="1:11" ht="15">
      <c r="A53" s="7"/>
      <c r="B53" s="7"/>
      <c r="C53" s="7"/>
      <c r="D53" s="7"/>
      <c r="E53" s="7"/>
      <c r="F53" s="7"/>
      <c r="G53" s="7"/>
      <c r="H53" s="7"/>
      <c r="I53" s="7"/>
      <c r="J53" s="7"/>
      <c r="K53" s="7"/>
    </row>
    <row r="54" spans="1:11" ht="15">
      <c r="A54" s="7"/>
      <c r="B54" s="7"/>
      <c r="C54" s="7"/>
      <c r="D54" s="7"/>
      <c r="E54" s="7"/>
      <c r="F54" s="7"/>
      <c r="G54" s="7"/>
      <c r="H54" s="7"/>
      <c r="I54" s="7"/>
      <c r="J54" s="7"/>
      <c r="K54" s="7"/>
    </row>
    <row r="55" spans="1:11" ht="15">
      <c r="A55" s="7"/>
      <c r="B55" s="7"/>
      <c r="C55" s="7"/>
      <c r="D55" s="7"/>
      <c r="E55" s="7"/>
      <c r="F55" s="7"/>
      <c r="G55" s="7"/>
      <c r="H55" s="7"/>
      <c r="I55" s="7"/>
      <c r="J55" s="7"/>
      <c r="K55" s="7"/>
    </row>
    <row r="56" spans="1:11" ht="15">
      <c r="A56" s="7"/>
      <c r="B56" s="7"/>
      <c r="C56" s="7"/>
      <c r="D56" s="7"/>
      <c r="E56" s="7"/>
      <c r="F56" s="7"/>
      <c r="G56" s="7"/>
      <c r="H56" s="7"/>
      <c r="I56" s="7"/>
      <c r="J56" s="7"/>
      <c r="K56" s="7"/>
    </row>
    <row r="57" spans="1:11" ht="15">
      <c r="A57" s="7"/>
      <c r="B57" s="7"/>
      <c r="C57" s="7"/>
      <c r="D57" s="7"/>
      <c r="E57" s="7"/>
      <c r="F57" s="7"/>
      <c r="G57" s="7"/>
      <c r="H57" s="7"/>
      <c r="I57" s="7"/>
      <c r="J57" s="7"/>
      <c r="K57" s="7"/>
    </row>
    <row r="58" spans="1:11" ht="15">
      <c r="A58" s="7"/>
      <c r="B58" s="7"/>
      <c r="C58" s="7"/>
      <c r="D58" s="7"/>
      <c r="E58" s="7"/>
      <c r="F58" s="7"/>
      <c r="G58" s="7"/>
      <c r="H58" s="7"/>
      <c r="I58" s="7"/>
      <c r="J58" s="7"/>
      <c r="K58" s="7"/>
    </row>
    <row r="59" spans="1:11" ht="15">
      <c r="A59" s="7"/>
      <c r="B59" s="7"/>
      <c r="C59" s="7"/>
      <c r="D59" s="7"/>
      <c r="E59" s="7"/>
      <c r="F59" s="7"/>
      <c r="G59" s="7"/>
      <c r="H59" s="7"/>
      <c r="I59" s="7"/>
      <c r="J59" s="7"/>
      <c r="K59" s="7"/>
    </row>
    <row r="60" spans="1:11" ht="15">
      <c r="A60" s="7"/>
      <c r="B60" s="7"/>
      <c r="C60" s="7"/>
      <c r="D60" s="7"/>
      <c r="E60" s="7"/>
      <c r="F60" s="7"/>
      <c r="G60" s="7"/>
      <c r="H60" s="7"/>
      <c r="I60" s="7"/>
      <c r="J60" s="7"/>
      <c r="K60" s="7"/>
    </row>
    <row r="61" spans="1:11" ht="15">
      <c r="A61" s="7"/>
      <c r="B61" s="7"/>
      <c r="C61" s="7"/>
      <c r="D61" s="7"/>
      <c r="E61" s="7"/>
      <c r="F61" s="7"/>
      <c r="G61" s="7"/>
      <c r="H61" s="7"/>
      <c r="I61" s="7"/>
      <c r="J61" s="7"/>
      <c r="K61" s="7"/>
    </row>
    <row r="62" spans="1:11" ht="15">
      <c r="A62" s="7"/>
      <c r="B62" s="7"/>
      <c r="C62" s="7"/>
      <c r="D62" s="7"/>
      <c r="E62" s="7"/>
      <c r="F62" s="7"/>
      <c r="G62" s="7"/>
      <c r="H62" s="7"/>
      <c r="I62" s="7"/>
      <c r="J62" s="7"/>
      <c r="K62" s="7"/>
    </row>
    <row r="63" spans="1:11" ht="15">
      <c r="A63" s="7"/>
      <c r="B63" s="7"/>
      <c r="C63" s="7"/>
      <c r="D63" s="7"/>
      <c r="E63" s="7"/>
      <c r="F63" s="7"/>
      <c r="G63" s="7"/>
      <c r="H63" s="7"/>
      <c r="I63" s="7"/>
      <c r="J63" s="7"/>
      <c r="K63" s="7"/>
    </row>
    <row r="64" spans="1:11" ht="15">
      <c r="A64" s="7"/>
      <c r="B64" s="7"/>
      <c r="C64" s="7"/>
      <c r="D64" s="7"/>
      <c r="E64" s="7"/>
      <c r="F64" s="7"/>
      <c r="G64" s="7"/>
      <c r="H64" s="7"/>
      <c r="I64" s="7"/>
      <c r="J64" s="7"/>
      <c r="K64" s="7"/>
    </row>
    <row r="65" spans="1:11" ht="15">
      <c r="A65" s="7"/>
      <c r="B65" s="7"/>
      <c r="C65" s="7"/>
      <c r="D65" s="7"/>
      <c r="E65" s="7"/>
      <c r="F65" s="7"/>
      <c r="G65" s="7"/>
      <c r="H65" s="7"/>
      <c r="I65" s="7"/>
      <c r="J65" s="7"/>
      <c r="K65" s="7"/>
    </row>
    <row r="66" spans="1:11" ht="15">
      <c r="A66" s="7"/>
      <c r="B66" s="7"/>
      <c r="C66" s="7"/>
      <c r="D66" s="7"/>
      <c r="E66" s="7"/>
      <c r="F66" s="7"/>
      <c r="G66" s="7"/>
      <c r="H66" s="7"/>
      <c r="I66" s="7"/>
      <c r="J66" s="7"/>
      <c r="K66" s="7"/>
    </row>
    <row r="67" spans="1:11" ht="15">
      <c r="A67" s="7"/>
      <c r="B67" s="7"/>
      <c r="C67" s="7"/>
      <c r="D67" s="7"/>
      <c r="E67" s="7"/>
      <c r="F67" s="7"/>
      <c r="G67" s="7"/>
      <c r="H67" s="7"/>
      <c r="I67" s="7"/>
      <c r="J67" s="7"/>
      <c r="K67" s="7"/>
    </row>
    <row r="68" spans="1:11" ht="15">
      <c r="A68" s="7"/>
      <c r="B68" s="7"/>
      <c r="C68" s="7"/>
      <c r="D68" s="7"/>
      <c r="E68" s="7"/>
      <c r="F68" s="7"/>
      <c r="G68" s="7"/>
      <c r="H68" s="7"/>
      <c r="I68" s="7"/>
      <c r="J68" s="7"/>
      <c r="K68" s="7"/>
    </row>
    <row r="69" spans="1:11" ht="15">
      <c r="A69" s="7"/>
      <c r="B69" s="7"/>
      <c r="C69" s="7"/>
      <c r="D69" s="7"/>
      <c r="E69" s="7"/>
      <c r="F69" s="7"/>
      <c r="G69" s="7"/>
      <c r="H69" s="7"/>
      <c r="I69" s="7"/>
      <c r="J69" s="7"/>
      <c r="K69" s="7"/>
    </row>
    <row r="70" spans="1:11" ht="15">
      <c r="A70" s="7"/>
      <c r="B70" s="7"/>
      <c r="C70" s="7"/>
      <c r="D70" s="7"/>
      <c r="E70" s="7"/>
      <c r="F70" s="7"/>
      <c r="G70" s="7"/>
      <c r="H70" s="7"/>
      <c r="I70" s="7"/>
      <c r="J70" s="7"/>
      <c r="K70" s="7"/>
    </row>
    <row r="71" spans="1:11" ht="15">
      <c r="A71" s="7"/>
      <c r="B71" s="7"/>
      <c r="C71" s="7"/>
      <c r="D71" s="7"/>
      <c r="E71" s="7"/>
      <c r="F71" s="7"/>
      <c r="G71" s="7"/>
      <c r="H71" s="7"/>
      <c r="I71" s="7"/>
      <c r="J71" s="7"/>
      <c r="K71" s="7"/>
    </row>
    <row r="72" spans="1:11" ht="15">
      <c r="A72" s="7"/>
      <c r="B72" s="7"/>
      <c r="C72" s="7"/>
      <c r="D72" s="7"/>
      <c r="E72" s="7"/>
      <c r="F72" s="7"/>
      <c r="G72" s="7"/>
      <c r="H72" s="7"/>
      <c r="I72" s="7"/>
      <c r="J72" s="7"/>
      <c r="K72" s="7"/>
    </row>
    <row r="73" spans="1:11" ht="15">
      <c r="A73" s="7"/>
      <c r="B73" s="7"/>
      <c r="C73" s="7"/>
      <c r="D73" s="7"/>
      <c r="E73" s="7"/>
      <c r="F73" s="7"/>
      <c r="G73" s="7"/>
      <c r="H73" s="7"/>
      <c r="I73" s="7"/>
      <c r="J73" s="7"/>
      <c r="K73" s="7"/>
    </row>
    <row r="74" spans="1:11" ht="15">
      <c r="A74" s="7"/>
      <c r="B74" s="7"/>
      <c r="C74" s="7"/>
      <c r="D74" s="7"/>
      <c r="E74" s="7"/>
      <c r="F74" s="7"/>
      <c r="G74" s="7"/>
      <c r="H74" s="7"/>
      <c r="I74" s="7"/>
      <c r="J74" s="7"/>
      <c r="K74" s="7"/>
    </row>
    <row r="75" spans="1:11" ht="15">
      <c r="A75" s="7"/>
      <c r="B75" s="7"/>
      <c r="C75" s="7"/>
      <c r="D75" s="7"/>
      <c r="E75" s="7"/>
      <c r="F75" s="7"/>
      <c r="G75" s="7"/>
      <c r="H75" s="7"/>
      <c r="I75" s="7"/>
      <c r="J75" s="7"/>
      <c r="K75" s="7"/>
    </row>
    <row r="76" spans="1:11" ht="15">
      <c r="A76" s="7"/>
      <c r="B76" s="7"/>
      <c r="C76" s="7"/>
      <c r="D76" s="7"/>
      <c r="E76" s="7"/>
      <c r="F76" s="7"/>
      <c r="G76" s="7"/>
      <c r="H76" s="7"/>
      <c r="I76" s="7"/>
      <c r="J76" s="7"/>
      <c r="K76" s="7"/>
    </row>
    <row r="77" spans="1:11" ht="15">
      <c r="A77" s="7"/>
      <c r="B77" s="7"/>
      <c r="C77" s="7"/>
      <c r="D77" s="7"/>
      <c r="E77" s="7"/>
      <c r="F77" s="7"/>
      <c r="G77" s="7"/>
      <c r="H77" s="7"/>
      <c r="I77" s="7"/>
      <c r="J77" s="7"/>
      <c r="K77" s="7"/>
    </row>
    <row r="78" spans="1:11" ht="15">
      <c r="A78" s="7"/>
      <c r="B78" s="7"/>
      <c r="C78" s="7"/>
      <c r="D78" s="7"/>
      <c r="E78" s="7"/>
      <c r="F78" s="7"/>
      <c r="G78" s="7"/>
      <c r="H78" s="7"/>
      <c r="I78" s="7"/>
      <c r="J78" s="7"/>
      <c r="K78" s="7"/>
    </row>
    <row r="79" spans="1:11" ht="15">
      <c r="A79" s="7"/>
      <c r="B79" s="7"/>
      <c r="C79" s="7"/>
      <c r="D79" s="7"/>
      <c r="E79" s="7"/>
      <c r="F79" s="7"/>
      <c r="G79" s="7"/>
      <c r="H79" s="7"/>
      <c r="I79" s="7"/>
      <c r="J79" s="7"/>
      <c r="K79" s="7"/>
    </row>
    <row r="80" spans="1:11" ht="15">
      <c r="A80" s="7"/>
      <c r="B80" s="7"/>
      <c r="C80" s="7"/>
      <c r="D80" s="7"/>
      <c r="E80" s="7"/>
      <c r="F80" s="7"/>
      <c r="G80" s="7"/>
      <c r="H80" s="7"/>
      <c r="I80" s="7"/>
      <c r="J80" s="7"/>
      <c r="K80" s="7"/>
    </row>
    <row r="81" spans="1:11" ht="15">
      <c r="A81" s="7"/>
      <c r="B81" s="7"/>
      <c r="C81" s="7"/>
      <c r="D81" s="7"/>
      <c r="E81" s="7"/>
      <c r="F81" s="7"/>
      <c r="G81" s="7"/>
      <c r="H81" s="7"/>
      <c r="I81" s="7"/>
      <c r="J81" s="7"/>
      <c r="K81" s="7"/>
    </row>
    <row r="82" spans="1:11" ht="15">
      <c r="A82" s="7"/>
      <c r="B82" s="7"/>
      <c r="C82" s="7"/>
      <c r="D82" s="7"/>
      <c r="E82" s="7"/>
      <c r="F82" s="7"/>
      <c r="G82" s="7"/>
      <c r="H82" s="7"/>
      <c r="I82" s="7"/>
      <c r="J82" s="7"/>
      <c r="K82" s="7"/>
    </row>
    <row r="83" spans="1:11" ht="15">
      <c r="A83" s="7"/>
      <c r="B83" s="7"/>
      <c r="C83" s="7"/>
      <c r="D83" s="7"/>
      <c r="E83" s="7"/>
      <c r="F83" s="7"/>
      <c r="G83" s="7"/>
      <c r="H83" s="7"/>
      <c r="I83" s="7"/>
      <c r="J83" s="7"/>
      <c r="K83" s="7"/>
    </row>
    <row r="84" spans="1:11" ht="15">
      <c r="A84" s="7"/>
      <c r="B84" s="7"/>
      <c r="C84" s="7"/>
      <c r="D84" s="7"/>
      <c r="E84" s="7"/>
      <c r="F84" s="7"/>
      <c r="G84" s="7"/>
      <c r="H84" s="7"/>
      <c r="I84" s="7"/>
      <c r="J84" s="7"/>
      <c r="K84" s="7"/>
    </row>
    <row r="85" spans="1:11" ht="15">
      <c r="A85" s="7"/>
      <c r="B85" s="7"/>
      <c r="C85" s="7"/>
      <c r="D85" s="7"/>
      <c r="E85" s="7"/>
      <c r="F85" s="7"/>
      <c r="G85" s="7"/>
      <c r="H85" s="7"/>
      <c r="I85" s="7"/>
      <c r="J85" s="7"/>
      <c r="K85" s="7"/>
    </row>
    <row r="86" spans="1:11" ht="15">
      <c r="A86" s="7"/>
      <c r="B86" s="7"/>
      <c r="C86" s="7"/>
      <c r="D86" s="7"/>
      <c r="E86" s="7"/>
      <c r="F86" s="7"/>
      <c r="G86" s="7"/>
      <c r="H86" s="7"/>
      <c r="I86" s="7"/>
      <c r="J86" s="7"/>
      <c r="K86" s="7"/>
    </row>
    <row r="87" spans="1:11" ht="15">
      <c r="A87" s="7"/>
      <c r="B87" s="7"/>
      <c r="C87" s="7"/>
      <c r="D87" s="7"/>
      <c r="E87" s="7"/>
      <c r="F87" s="7"/>
      <c r="G87" s="7"/>
      <c r="H87" s="7"/>
      <c r="I87" s="7"/>
      <c r="J87" s="7"/>
      <c r="K87" s="7"/>
    </row>
    <row r="88" spans="1:11" ht="15">
      <c r="A88" s="7"/>
      <c r="B88" s="7"/>
      <c r="C88" s="7"/>
      <c r="D88" s="7"/>
      <c r="E88" s="7"/>
      <c r="F88" s="7"/>
      <c r="G88" s="7"/>
      <c r="H88" s="7"/>
      <c r="I88" s="7"/>
      <c r="J88" s="7"/>
      <c r="K88" s="7"/>
    </row>
    <row r="89" spans="1:11" ht="15">
      <c r="A89" s="7"/>
      <c r="B89" s="7"/>
      <c r="C89" s="7"/>
      <c r="D89" s="7"/>
      <c r="E89" s="7"/>
      <c r="F89" s="7"/>
      <c r="G89" s="7"/>
      <c r="H89" s="7"/>
      <c r="I89" s="7"/>
      <c r="J89" s="7"/>
      <c r="K89" s="7"/>
    </row>
    <row r="90" spans="1:11" ht="15">
      <c r="A90" s="7"/>
      <c r="B90" s="7"/>
      <c r="C90" s="7"/>
      <c r="D90" s="7"/>
      <c r="E90" s="7"/>
      <c r="F90" s="7"/>
      <c r="G90" s="7"/>
      <c r="H90" s="7"/>
      <c r="I90" s="7"/>
      <c r="J90" s="7"/>
      <c r="K90" s="7"/>
    </row>
    <row r="91" spans="1:11" ht="15">
      <c r="A91" s="7"/>
      <c r="B91" s="7"/>
      <c r="C91" s="7"/>
      <c r="D91" s="7"/>
      <c r="E91" s="7"/>
      <c r="F91" s="7"/>
      <c r="G91" s="7"/>
      <c r="H91" s="7"/>
      <c r="I91" s="7"/>
      <c r="J91" s="7"/>
      <c r="K91" s="7"/>
    </row>
    <row r="92" spans="1:11" ht="15">
      <c r="A92" s="7"/>
      <c r="B92" s="7"/>
      <c r="C92" s="7"/>
      <c r="D92" s="7"/>
      <c r="E92" s="7"/>
      <c r="F92" s="7"/>
      <c r="G92" s="7"/>
      <c r="H92" s="7"/>
      <c r="I92" s="7"/>
      <c r="J92" s="7"/>
      <c r="K92" s="7"/>
    </row>
    <row r="93" spans="1:11" ht="15">
      <c r="A93" s="7"/>
      <c r="B93" s="7"/>
      <c r="C93" s="7"/>
      <c r="D93" s="7"/>
      <c r="E93" s="7"/>
      <c r="F93" s="7"/>
      <c r="G93" s="7"/>
      <c r="H93" s="7"/>
      <c r="I93" s="7"/>
      <c r="J93" s="7"/>
      <c r="K93" s="7"/>
    </row>
    <row r="94" spans="1:11" ht="15">
      <c r="A94" s="7"/>
      <c r="B94" s="7"/>
      <c r="C94" s="7"/>
      <c r="D94" s="7"/>
      <c r="E94" s="7"/>
      <c r="F94" s="7"/>
      <c r="G94" s="7"/>
      <c r="H94" s="7"/>
      <c r="I94" s="7"/>
      <c r="J94" s="7"/>
      <c r="K94" s="7"/>
    </row>
    <row r="95" spans="1:11" ht="15">
      <c r="A95" s="7"/>
      <c r="B95" s="7"/>
      <c r="C95" s="7"/>
      <c r="D95" s="7"/>
      <c r="E95" s="7"/>
      <c r="F95" s="7"/>
      <c r="G95" s="7"/>
      <c r="H95" s="7"/>
      <c r="I95" s="7"/>
      <c r="J95" s="7"/>
      <c r="K95" s="7"/>
    </row>
    <row r="96" spans="1:11" ht="15">
      <c r="A96" s="7"/>
      <c r="B96" s="7"/>
      <c r="C96" s="7"/>
      <c r="D96" s="7"/>
      <c r="E96" s="7"/>
      <c r="F96" s="7"/>
      <c r="G96" s="7"/>
      <c r="H96" s="7"/>
      <c r="I96" s="7"/>
      <c r="J96" s="7"/>
      <c r="K96" s="7"/>
    </row>
    <row r="97" spans="1:11" ht="15">
      <c r="A97" s="7"/>
      <c r="B97" s="7"/>
      <c r="C97" s="7"/>
      <c r="D97" s="7"/>
      <c r="E97" s="7"/>
      <c r="F97" s="7"/>
      <c r="G97" s="7"/>
      <c r="H97" s="7"/>
      <c r="I97" s="7"/>
      <c r="J97" s="7"/>
      <c r="K97" s="7"/>
    </row>
    <row r="98" spans="1:11" ht="15">
      <c r="A98" s="7"/>
      <c r="B98" s="7"/>
      <c r="C98" s="7"/>
      <c r="D98" s="7"/>
      <c r="E98" s="7"/>
      <c r="F98" s="7"/>
      <c r="G98" s="7"/>
      <c r="H98" s="7"/>
      <c r="I98" s="7"/>
      <c r="J98" s="7"/>
      <c r="K98" s="7"/>
    </row>
    <row r="99" spans="1:11" ht="15">
      <c r="A99" s="7"/>
      <c r="B99" s="7"/>
      <c r="C99" s="7"/>
      <c r="D99" s="7"/>
      <c r="E99" s="7"/>
      <c r="F99" s="7"/>
      <c r="G99" s="7"/>
      <c r="H99" s="7"/>
      <c r="I99" s="7"/>
      <c r="J99" s="7"/>
      <c r="K99" s="7"/>
    </row>
    <row r="100" spans="1:11" ht="15">
      <c r="A100" s="7"/>
      <c r="B100" s="7"/>
      <c r="C100" s="7"/>
      <c r="D100" s="7"/>
      <c r="E100" s="7"/>
      <c r="F100" s="7"/>
      <c r="G100" s="7"/>
      <c r="H100" s="7"/>
      <c r="I100" s="7"/>
      <c r="J100" s="7"/>
      <c r="K100" s="7"/>
    </row>
    <row r="101" spans="1:11" ht="15">
      <c r="A101" s="7"/>
      <c r="B101" s="7"/>
      <c r="C101" s="7"/>
      <c r="D101" s="7"/>
      <c r="E101" s="7"/>
      <c r="F101" s="7"/>
      <c r="G101" s="7"/>
      <c r="H101" s="7"/>
      <c r="I101" s="7"/>
      <c r="J101" s="7"/>
      <c r="K101" s="7"/>
    </row>
    <row r="102" spans="1:11" ht="15">
      <c r="A102" s="7"/>
      <c r="B102" s="7"/>
      <c r="C102" s="7"/>
      <c r="D102" s="7"/>
      <c r="E102" s="7"/>
      <c r="F102" s="7"/>
      <c r="G102" s="7"/>
      <c r="H102" s="7"/>
      <c r="I102" s="7"/>
      <c r="J102" s="7"/>
      <c r="K102" s="7"/>
    </row>
    <row r="103" spans="1:11" ht="15">
      <c r="A103" s="7"/>
      <c r="B103" s="7"/>
      <c r="C103" s="7"/>
      <c r="D103" s="7"/>
      <c r="E103" s="7"/>
      <c r="F103" s="7"/>
      <c r="G103" s="7"/>
      <c r="H103" s="7"/>
      <c r="I103" s="7"/>
      <c r="J103" s="7"/>
      <c r="K103" s="7"/>
    </row>
    <row r="104" spans="1:11" ht="15">
      <c r="A104" s="7"/>
      <c r="B104" s="7"/>
      <c r="C104" s="7"/>
      <c r="D104" s="7"/>
      <c r="E104" s="7"/>
      <c r="F104" s="7"/>
      <c r="G104" s="7"/>
      <c r="H104" s="7"/>
      <c r="I104" s="7"/>
      <c r="J104" s="7"/>
      <c r="K104" s="7"/>
    </row>
    <row r="105" spans="1:11" ht="15">
      <c r="A105" s="7"/>
      <c r="B105" s="7"/>
      <c r="C105" s="7"/>
      <c r="D105" s="7"/>
      <c r="E105" s="7"/>
      <c r="F105" s="7"/>
      <c r="G105" s="7"/>
      <c r="H105" s="7"/>
      <c r="I105" s="7"/>
      <c r="J105" s="7"/>
      <c r="K105" s="7"/>
    </row>
    <row r="106" spans="1:11" ht="15">
      <c r="A106" s="7"/>
      <c r="B106" s="7"/>
      <c r="C106" s="7"/>
      <c r="D106" s="7"/>
      <c r="E106" s="7"/>
      <c r="F106" s="7"/>
      <c r="G106" s="7"/>
      <c r="H106" s="7"/>
      <c r="I106" s="7"/>
      <c r="J106" s="7"/>
      <c r="K106" s="7"/>
    </row>
    <row r="107" spans="1:11" ht="15">
      <c r="A107" s="7"/>
      <c r="B107" s="7"/>
      <c r="C107" s="7"/>
      <c r="D107" s="7"/>
      <c r="E107" s="7"/>
      <c r="F107" s="7"/>
      <c r="G107" s="7"/>
      <c r="H107" s="7"/>
      <c r="I107" s="7"/>
      <c r="J107" s="7"/>
      <c r="K107" s="7"/>
    </row>
    <row r="108" spans="1:11" ht="15">
      <c r="A108" s="7"/>
      <c r="B108" s="7"/>
      <c r="C108" s="7"/>
      <c r="D108" s="7"/>
      <c r="E108" s="7"/>
      <c r="F108" s="7"/>
      <c r="G108" s="7"/>
      <c r="H108" s="7"/>
      <c r="I108" s="7"/>
      <c r="J108" s="7"/>
      <c r="K108" s="7"/>
    </row>
    <row r="109" spans="1:11" ht="15">
      <c r="A109" s="7"/>
      <c r="B109" s="7"/>
      <c r="C109" s="7"/>
      <c r="D109" s="7"/>
      <c r="E109" s="7"/>
      <c r="F109" s="7"/>
      <c r="G109" s="7"/>
      <c r="H109" s="7"/>
      <c r="I109" s="7"/>
      <c r="J109" s="7"/>
      <c r="K109" s="7"/>
    </row>
    <row r="110" spans="1:11" ht="15">
      <c r="A110" s="7"/>
      <c r="B110" s="7"/>
      <c r="C110" s="7"/>
      <c r="D110" s="7"/>
      <c r="E110" s="7"/>
      <c r="F110" s="7"/>
      <c r="G110" s="7"/>
      <c r="H110" s="7"/>
      <c r="I110" s="7"/>
      <c r="J110" s="7"/>
      <c r="K110" s="7"/>
    </row>
    <row r="111" spans="1:11" ht="15">
      <c r="A111" s="7"/>
      <c r="B111" s="7"/>
      <c r="C111" s="7"/>
      <c r="D111" s="7"/>
      <c r="E111" s="7"/>
      <c r="F111" s="7"/>
      <c r="G111" s="7"/>
      <c r="H111" s="7"/>
      <c r="I111" s="7"/>
      <c r="J111" s="7"/>
      <c r="K111" s="7"/>
    </row>
  </sheetData>
  <printOptions/>
  <pageMargins left="0.75" right="0.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2:S464"/>
  <sheetViews>
    <sheetView tabSelected="1" zoomScaleSheetLayoutView="50" workbookViewId="0" topLeftCell="A1">
      <selection activeCell="H161" sqref="H161"/>
    </sheetView>
  </sheetViews>
  <sheetFormatPr defaultColWidth="9.140625" defaultRowHeight="12.75"/>
  <cols>
    <col min="1" max="1" width="3.140625" style="49" customWidth="1"/>
    <col min="2" max="2" width="5.421875" style="7" customWidth="1"/>
    <col min="3" max="3" width="14.140625" style="7" customWidth="1"/>
    <col min="4" max="4" width="11.00390625" style="7" customWidth="1"/>
    <col min="5" max="5" width="11.8515625" style="7" customWidth="1"/>
    <col min="6" max="6" width="9.8515625" style="7" customWidth="1"/>
    <col min="7" max="7" width="13.8515625" style="7" customWidth="1"/>
    <col min="8" max="8" width="10.28125" style="7" customWidth="1"/>
    <col min="9" max="9" width="12.421875" style="7" customWidth="1"/>
    <col min="10" max="10" width="10.28125" style="7" customWidth="1"/>
    <col min="11" max="11" width="11.00390625" style="7" customWidth="1"/>
    <col min="12" max="12" width="11.28125" style="7" customWidth="1"/>
    <col min="13" max="13" width="14.00390625" style="7" customWidth="1"/>
    <col min="14" max="16384" width="9.140625" style="7" customWidth="1"/>
  </cols>
  <sheetData>
    <row r="2" spans="1:2" ht="15">
      <c r="A2" s="4" t="str">
        <f>+'Income Stat'!A1</f>
        <v>GADANG HOLDINGS BERHAD (278114-K)</v>
      </c>
      <c r="B2" s="1"/>
    </row>
    <row r="3" spans="1:2" ht="15">
      <c r="A3" s="4" t="str">
        <f>+'Income Stat'!A2</f>
        <v>UNAUDITED 4TH QUARTER REPORT  ON CONSOLIDATED RESULTS</v>
      </c>
      <c r="B3" s="1"/>
    </row>
    <row r="4" spans="1:2" ht="15">
      <c r="A4" s="4" t="str">
        <f>+'Income Stat'!A3</f>
        <v>FOR THE FINANCIAL QUARTER ENDED 31 MAY 2004</v>
      </c>
      <c r="B4" s="1"/>
    </row>
    <row r="5" spans="1:2" ht="15">
      <c r="A5" s="4"/>
      <c r="B5" s="1"/>
    </row>
    <row r="7" ht="15">
      <c r="A7" s="50" t="s">
        <v>36</v>
      </c>
    </row>
    <row r="8" ht="15">
      <c r="A8" s="50"/>
    </row>
    <row r="9" spans="1:2" ht="15" customHeight="1">
      <c r="A9" s="49">
        <v>1</v>
      </c>
      <c r="B9" s="49" t="s">
        <v>144</v>
      </c>
    </row>
    <row r="10" spans="2:10" ht="17.25" customHeight="1">
      <c r="B10" s="182" t="s">
        <v>220</v>
      </c>
      <c r="C10" s="182"/>
      <c r="D10" s="182"/>
      <c r="E10" s="182"/>
      <c r="F10" s="182"/>
      <c r="G10" s="182"/>
      <c r="H10" s="182"/>
      <c r="I10" s="182"/>
      <c r="J10" s="182"/>
    </row>
    <row r="11" spans="2:10" ht="15">
      <c r="B11" s="182"/>
      <c r="C11" s="182"/>
      <c r="D11" s="182"/>
      <c r="E11" s="182"/>
      <c r="F11" s="182"/>
      <c r="G11" s="182"/>
      <c r="H11" s="182"/>
      <c r="I11" s="182"/>
      <c r="J11" s="182"/>
    </row>
    <row r="12" spans="2:10" ht="15">
      <c r="B12" s="182"/>
      <c r="C12" s="182"/>
      <c r="D12" s="182"/>
      <c r="E12" s="182"/>
      <c r="F12" s="182"/>
      <c r="G12" s="182"/>
      <c r="H12" s="182"/>
      <c r="I12" s="182"/>
      <c r="J12" s="182"/>
    </row>
    <row r="13" spans="2:10" ht="15">
      <c r="B13" s="177" t="s">
        <v>168</v>
      </c>
      <c r="C13" s="177"/>
      <c r="D13" s="177"/>
      <c r="E13" s="177"/>
      <c r="F13" s="177"/>
      <c r="G13" s="177"/>
      <c r="H13" s="177"/>
      <c r="I13" s="177"/>
      <c r="J13" s="177"/>
    </row>
    <row r="14" spans="2:10" ht="15">
      <c r="B14" s="177"/>
      <c r="C14" s="177"/>
      <c r="D14" s="177"/>
      <c r="E14" s="177"/>
      <c r="F14" s="177"/>
      <c r="G14" s="177"/>
      <c r="H14" s="177"/>
      <c r="I14" s="177"/>
      <c r="J14" s="177"/>
    </row>
    <row r="15" spans="2:10" ht="15">
      <c r="B15" s="177"/>
      <c r="C15" s="177"/>
      <c r="D15" s="177"/>
      <c r="E15" s="177"/>
      <c r="F15" s="177"/>
      <c r="G15" s="177"/>
      <c r="H15" s="177"/>
      <c r="I15" s="177"/>
      <c r="J15" s="177"/>
    </row>
    <row r="16" spans="2:10" ht="15">
      <c r="B16" s="177"/>
      <c r="C16" s="177"/>
      <c r="D16" s="177"/>
      <c r="E16" s="177"/>
      <c r="F16" s="177"/>
      <c r="G16" s="177"/>
      <c r="H16" s="177"/>
      <c r="I16" s="177"/>
      <c r="J16" s="177"/>
    </row>
    <row r="17" spans="2:10" ht="15">
      <c r="B17" s="53"/>
      <c r="C17" s="53"/>
      <c r="D17" s="53"/>
      <c r="E17" s="53"/>
      <c r="F17" s="53"/>
      <c r="G17" s="53"/>
      <c r="H17" s="53"/>
      <c r="I17" s="53"/>
      <c r="J17" s="53"/>
    </row>
    <row r="18" spans="1:2" ht="15.75" customHeight="1">
      <c r="A18" s="49">
        <v>2</v>
      </c>
      <c r="B18" s="49" t="s">
        <v>145</v>
      </c>
    </row>
    <row r="19" ht="15">
      <c r="A19" s="49" t="s">
        <v>15</v>
      </c>
    </row>
    <row r="20" ht="14.25" customHeight="1">
      <c r="B20" s="7" t="s">
        <v>221</v>
      </c>
    </row>
    <row r="22" spans="1:2" ht="15">
      <c r="A22" s="49">
        <v>3</v>
      </c>
      <c r="B22" s="49" t="s">
        <v>146</v>
      </c>
    </row>
    <row r="23" ht="15">
      <c r="A23" s="49" t="s">
        <v>15</v>
      </c>
    </row>
    <row r="24" ht="15">
      <c r="B24" s="7" t="s">
        <v>112</v>
      </c>
    </row>
    <row r="26" spans="1:2" ht="15">
      <c r="A26" s="49">
        <v>4</v>
      </c>
      <c r="B26" s="49" t="s">
        <v>147</v>
      </c>
    </row>
    <row r="28" ht="15">
      <c r="B28" s="7" t="s">
        <v>131</v>
      </c>
    </row>
    <row r="30" spans="1:2" ht="15">
      <c r="A30" s="49">
        <v>5</v>
      </c>
      <c r="B30" s="49" t="s">
        <v>148</v>
      </c>
    </row>
    <row r="32" spans="1:12" ht="15">
      <c r="A32" s="7"/>
      <c r="B32" s="177" t="s">
        <v>169</v>
      </c>
      <c r="C32" s="177"/>
      <c r="D32" s="177"/>
      <c r="E32" s="177"/>
      <c r="F32" s="177"/>
      <c r="G32" s="177"/>
      <c r="H32" s="177"/>
      <c r="I32" s="177"/>
      <c r="J32" s="177"/>
      <c r="K32" s="53"/>
      <c r="L32" s="68"/>
    </row>
    <row r="33" spans="1:12" ht="15">
      <c r="A33" s="53"/>
      <c r="B33" s="177"/>
      <c r="C33" s="177"/>
      <c r="D33" s="177"/>
      <c r="E33" s="177"/>
      <c r="F33" s="177"/>
      <c r="G33" s="177"/>
      <c r="H33" s="177"/>
      <c r="I33" s="177"/>
      <c r="J33" s="177"/>
      <c r="K33" s="53"/>
      <c r="L33" s="68"/>
    </row>
    <row r="34" spans="1:12" ht="15">
      <c r="A34" s="53"/>
      <c r="B34" s="68"/>
      <c r="C34" s="68"/>
      <c r="D34" s="68"/>
      <c r="E34" s="68"/>
      <c r="F34" s="68"/>
      <c r="G34" s="68"/>
      <c r="H34" s="68"/>
      <c r="I34" s="68"/>
      <c r="J34" s="68"/>
      <c r="K34" s="53"/>
      <c r="L34" s="68"/>
    </row>
    <row r="35" spans="1:2" ht="15">
      <c r="A35" s="49">
        <v>6</v>
      </c>
      <c r="B35" s="49" t="s">
        <v>149</v>
      </c>
    </row>
    <row r="36" spans="2:19" ht="15">
      <c r="B36" s="172" t="s">
        <v>242</v>
      </c>
      <c r="C36" s="172"/>
      <c r="D36" s="172"/>
      <c r="E36" s="172"/>
      <c r="F36" s="172"/>
      <c r="G36" s="172"/>
      <c r="H36" s="172"/>
      <c r="I36" s="172"/>
      <c r="J36" s="172"/>
      <c r="K36" s="70"/>
      <c r="L36" s="70"/>
      <c r="M36" s="70"/>
      <c r="N36" s="70"/>
      <c r="O36" s="70"/>
      <c r="P36" s="70"/>
      <c r="Q36" s="70"/>
      <c r="R36" s="70"/>
      <c r="S36" s="70"/>
    </row>
    <row r="37" spans="2:19" ht="15">
      <c r="B37" s="172"/>
      <c r="C37" s="172"/>
      <c r="D37" s="172"/>
      <c r="E37" s="172"/>
      <c r="F37" s="172"/>
      <c r="G37" s="172"/>
      <c r="H37" s="172"/>
      <c r="I37" s="172"/>
      <c r="J37" s="172"/>
      <c r="K37" s="70"/>
      <c r="L37" s="70"/>
      <c r="M37" s="70"/>
      <c r="N37" s="70"/>
      <c r="O37" s="70"/>
      <c r="P37" s="70"/>
      <c r="Q37" s="70"/>
      <c r="R37" s="70"/>
      <c r="S37" s="70"/>
    </row>
    <row r="38" spans="2:19" ht="15">
      <c r="B38" s="172"/>
      <c r="C38" s="172"/>
      <c r="D38" s="172"/>
      <c r="E38" s="172"/>
      <c r="F38" s="172"/>
      <c r="G38" s="172"/>
      <c r="H38" s="172"/>
      <c r="I38" s="172"/>
      <c r="J38" s="172"/>
      <c r="K38" s="70"/>
      <c r="L38" s="70"/>
      <c r="M38" s="70"/>
      <c r="N38" s="70"/>
      <c r="O38" s="70"/>
      <c r="P38" s="70"/>
      <c r="Q38" s="70"/>
      <c r="R38" s="70"/>
      <c r="S38" s="70"/>
    </row>
    <row r="39" spans="2:19" ht="7.5" customHeight="1">
      <c r="B39" s="69"/>
      <c r="C39" s="69"/>
      <c r="D39" s="69"/>
      <c r="E39" s="69"/>
      <c r="F39" s="69"/>
      <c r="G39" s="69"/>
      <c r="H39" s="69"/>
      <c r="I39" s="69"/>
      <c r="J39" s="69"/>
      <c r="K39" s="70"/>
      <c r="L39" s="70"/>
      <c r="M39" s="70"/>
      <c r="N39" s="70"/>
      <c r="O39" s="70"/>
      <c r="P39" s="70"/>
      <c r="Q39" s="70"/>
      <c r="R39" s="70"/>
      <c r="S39" s="70"/>
    </row>
    <row r="40" spans="1:19" ht="15">
      <c r="A40" s="63"/>
      <c r="B40" s="178" t="s">
        <v>244</v>
      </c>
      <c r="C40" s="178"/>
      <c r="D40" s="178"/>
      <c r="E40" s="178"/>
      <c r="F40" s="178"/>
      <c r="G40" s="178"/>
      <c r="H40" s="178"/>
      <c r="I40" s="178"/>
      <c r="J40" s="178"/>
      <c r="K40" s="53"/>
      <c r="L40" s="53"/>
      <c r="M40" s="53"/>
      <c r="N40" s="53"/>
      <c r="O40" s="53"/>
      <c r="P40" s="53"/>
      <c r="Q40" s="53"/>
      <c r="R40" s="53"/>
      <c r="S40" s="53"/>
    </row>
    <row r="41" spans="1:19" ht="15">
      <c r="A41" s="63"/>
      <c r="B41" s="178"/>
      <c r="C41" s="178"/>
      <c r="D41" s="178"/>
      <c r="E41" s="178"/>
      <c r="F41" s="178"/>
      <c r="G41" s="178"/>
      <c r="H41" s="178"/>
      <c r="I41" s="178"/>
      <c r="J41" s="178"/>
      <c r="K41" s="53"/>
      <c r="L41" s="53"/>
      <c r="M41" s="53"/>
      <c r="N41" s="53"/>
      <c r="O41" s="53"/>
      <c r="P41" s="53"/>
      <c r="Q41" s="53"/>
      <c r="R41" s="53"/>
      <c r="S41" s="53"/>
    </row>
    <row r="42" spans="1:19" ht="7.5" customHeight="1">
      <c r="A42" s="63"/>
      <c r="B42" s="53"/>
      <c r="C42" s="53"/>
      <c r="D42" s="53"/>
      <c r="E42" s="53"/>
      <c r="F42" s="53"/>
      <c r="G42" s="53"/>
      <c r="H42" s="53"/>
      <c r="I42" s="53"/>
      <c r="J42" s="53"/>
      <c r="K42" s="53"/>
      <c r="L42" s="53"/>
      <c r="M42" s="53"/>
      <c r="N42" s="53"/>
      <c r="O42" s="53"/>
      <c r="P42" s="53"/>
      <c r="Q42" s="53"/>
      <c r="R42" s="53"/>
      <c r="S42" s="53"/>
    </row>
    <row r="43" spans="1:19" ht="15">
      <c r="A43" s="63"/>
      <c r="B43" s="173" t="s">
        <v>243</v>
      </c>
      <c r="C43" s="172"/>
      <c r="D43" s="172"/>
      <c r="E43" s="172"/>
      <c r="F43" s="172"/>
      <c r="G43" s="172"/>
      <c r="H43" s="172"/>
      <c r="I43" s="172"/>
      <c r="J43" s="172"/>
      <c r="K43" s="53"/>
      <c r="L43" s="53"/>
      <c r="M43" s="53"/>
      <c r="N43" s="53"/>
      <c r="O43" s="53"/>
      <c r="P43" s="53"/>
      <c r="Q43" s="53"/>
      <c r="R43" s="53"/>
      <c r="S43" s="53"/>
    </row>
    <row r="44" spans="1:19" ht="15">
      <c r="A44" s="63"/>
      <c r="B44" s="172"/>
      <c r="C44" s="172"/>
      <c r="D44" s="172"/>
      <c r="E44" s="172"/>
      <c r="F44" s="172"/>
      <c r="G44" s="172"/>
      <c r="H44" s="172"/>
      <c r="I44" s="172"/>
      <c r="J44" s="172"/>
      <c r="K44" s="53"/>
      <c r="L44" s="53"/>
      <c r="M44" s="53"/>
      <c r="N44" s="53"/>
      <c r="O44" s="53"/>
      <c r="P44" s="53"/>
      <c r="Q44" s="53"/>
      <c r="R44" s="53"/>
      <c r="S44" s="53"/>
    </row>
    <row r="45" spans="1:13" ht="15">
      <c r="A45" s="63"/>
      <c r="B45" s="172"/>
      <c r="C45" s="172"/>
      <c r="D45" s="172"/>
      <c r="E45" s="172"/>
      <c r="F45" s="172"/>
      <c r="G45" s="172"/>
      <c r="H45" s="172"/>
      <c r="I45" s="172"/>
      <c r="J45" s="172"/>
      <c r="K45" s="85"/>
      <c r="L45" s="82"/>
      <c r="M45" s="68"/>
    </row>
    <row r="46" spans="1:13" ht="7.5" customHeight="1">
      <c r="A46" s="63"/>
      <c r="B46" s="69"/>
      <c r="C46" s="69"/>
      <c r="D46" s="69"/>
      <c r="E46" s="69"/>
      <c r="F46" s="69"/>
      <c r="G46" s="69"/>
      <c r="H46" s="69"/>
      <c r="I46" s="69"/>
      <c r="J46" s="69"/>
      <c r="K46" s="85"/>
      <c r="L46" s="82"/>
      <c r="M46" s="68"/>
    </row>
    <row r="47" spans="1:13" ht="15">
      <c r="A47" s="63"/>
      <c r="B47" s="183" t="s">
        <v>259</v>
      </c>
      <c r="C47" s="183"/>
      <c r="D47" s="183"/>
      <c r="E47" s="183"/>
      <c r="F47" s="183"/>
      <c r="G47" s="183"/>
      <c r="H47" s="183"/>
      <c r="I47" s="183"/>
      <c r="J47" s="183"/>
      <c r="K47" s="85"/>
      <c r="L47" s="69"/>
      <c r="M47" s="69"/>
    </row>
    <row r="48" spans="1:13" ht="15">
      <c r="A48" s="63"/>
      <c r="B48" s="183"/>
      <c r="C48" s="183"/>
      <c r="D48" s="183"/>
      <c r="E48" s="183"/>
      <c r="F48" s="183"/>
      <c r="G48" s="183"/>
      <c r="H48" s="183"/>
      <c r="I48" s="183"/>
      <c r="J48" s="183"/>
      <c r="K48" s="85"/>
      <c r="L48" s="69"/>
      <c r="M48" s="69"/>
    </row>
    <row r="49" spans="2:13" ht="15">
      <c r="B49" s="183"/>
      <c r="C49" s="183"/>
      <c r="D49" s="183"/>
      <c r="E49" s="183"/>
      <c r="F49" s="183"/>
      <c r="G49" s="183"/>
      <c r="H49" s="183"/>
      <c r="I49" s="183"/>
      <c r="J49" s="183"/>
      <c r="L49" s="69"/>
      <c r="M49" s="69"/>
    </row>
    <row r="50" spans="2:10" ht="12.75" customHeight="1">
      <c r="B50" s="183"/>
      <c r="C50" s="183"/>
      <c r="D50" s="183"/>
      <c r="E50" s="183"/>
      <c r="F50" s="183"/>
      <c r="G50" s="183"/>
      <c r="H50" s="183"/>
      <c r="I50" s="183"/>
      <c r="J50" s="183"/>
    </row>
    <row r="51" spans="2:10" ht="12.75" customHeight="1">
      <c r="B51" s="183"/>
      <c r="C51" s="183"/>
      <c r="D51" s="183"/>
      <c r="E51" s="183"/>
      <c r="F51" s="183"/>
      <c r="G51" s="183"/>
      <c r="H51" s="183"/>
      <c r="I51" s="183"/>
      <c r="J51" s="183"/>
    </row>
    <row r="52" spans="2:10" ht="7.5" customHeight="1">
      <c r="B52" s="107"/>
      <c r="C52" s="107"/>
      <c r="D52" s="107"/>
      <c r="E52" s="107"/>
      <c r="F52" s="107"/>
      <c r="G52" s="107"/>
      <c r="H52" s="107"/>
      <c r="I52" s="107"/>
      <c r="J52" s="107"/>
    </row>
    <row r="53" spans="2:10" ht="15" customHeight="1">
      <c r="B53" s="177" t="s">
        <v>245</v>
      </c>
      <c r="C53" s="177"/>
      <c r="D53" s="177"/>
      <c r="E53" s="177"/>
      <c r="F53" s="177"/>
      <c r="G53" s="177"/>
      <c r="H53" s="177"/>
      <c r="I53" s="177"/>
      <c r="J53" s="177"/>
    </row>
    <row r="54" spans="2:10" ht="15" customHeight="1">
      <c r="B54" s="177"/>
      <c r="C54" s="177"/>
      <c r="D54" s="177"/>
      <c r="E54" s="177"/>
      <c r="F54" s="177"/>
      <c r="G54" s="177"/>
      <c r="H54" s="177"/>
      <c r="I54" s="177"/>
      <c r="J54" s="177"/>
    </row>
    <row r="55" ht="12.75" customHeight="1"/>
    <row r="56" spans="1:2" ht="15">
      <c r="A56" s="49">
        <v>7</v>
      </c>
      <c r="B56" s="49" t="s">
        <v>150</v>
      </c>
    </row>
    <row r="57" ht="9.75" customHeight="1"/>
    <row r="58" ht="15">
      <c r="B58" s="7" t="s">
        <v>132</v>
      </c>
    </row>
    <row r="59" ht="15" customHeight="1"/>
    <row r="60" ht="15" customHeight="1"/>
    <row r="61" ht="15" customHeight="1"/>
    <row r="62" ht="15" customHeight="1">
      <c r="J62" s="129" t="s">
        <v>271</v>
      </c>
    </row>
    <row r="63" ht="15" customHeight="1"/>
    <row r="64" ht="15" customHeight="1"/>
    <row r="65" ht="15" customHeight="1"/>
    <row r="66" ht="15" customHeight="1"/>
    <row r="67" spans="1:2" ht="15">
      <c r="A67" s="49">
        <v>8</v>
      </c>
      <c r="B67" s="49" t="s">
        <v>151</v>
      </c>
    </row>
    <row r="68" ht="9.75" customHeight="1">
      <c r="B68" s="49"/>
    </row>
    <row r="69" spans="2:11" ht="15" customHeight="1">
      <c r="B69" s="1"/>
      <c r="C69" s="2"/>
      <c r="D69" s="98"/>
      <c r="E69" s="98" t="s">
        <v>176</v>
      </c>
      <c r="F69" s="181"/>
      <c r="G69" s="181"/>
      <c r="H69" s="98"/>
      <c r="I69" s="98"/>
      <c r="J69" s="98"/>
      <c r="K69" s="94"/>
    </row>
    <row r="70" spans="2:11" ht="15" customHeight="1">
      <c r="B70" s="1"/>
      <c r="C70" s="2"/>
      <c r="D70" s="98" t="s">
        <v>170</v>
      </c>
      <c r="E70" s="98" t="s">
        <v>177</v>
      </c>
      <c r="F70" s="99"/>
      <c r="G70" s="100"/>
      <c r="H70" s="99"/>
      <c r="I70" s="99"/>
      <c r="J70" s="99"/>
      <c r="K70" s="94"/>
    </row>
    <row r="71" spans="2:12" ht="15.75" customHeight="1">
      <c r="B71" s="1"/>
      <c r="C71" s="2"/>
      <c r="D71" s="98" t="s">
        <v>171</v>
      </c>
      <c r="E71" s="98" t="s">
        <v>178</v>
      </c>
      <c r="F71" s="99"/>
      <c r="G71" s="99" t="s">
        <v>187</v>
      </c>
      <c r="H71" s="99"/>
      <c r="I71" s="99"/>
      <c r="J71" s="99"/>
      <c r="K71" s="94"/>
      <c r="L71" s="49"/>
    </row>
    <row r="72" spans="2:16" ht="15">
      <c r="B72" s="1"/>
      <c r="C72" s="2"/>
      <c r="D72" s="98" t="s">
        <v>172</v>
      </c>
      <c r="E72" s="98" t="s">
        <v>179</v>
      </c>
      <c r="F72" s="101" t="s">
        <v>183</v>
      </c>
      <c r="G72" s="99" t="s">
        <v>188</v>
      </c>
      <c r="H72" s="102"/>
      <c r="I72" s="102"/>
      <c r="J72" s="102"/>
      <c r="K72" s="97"/>
      <c r="O72" s="32"/>
      <c r="P72" s="32"/>
    </row>
    <row r="73" spans="2:16" ht="15">
      <c r="B73" s="1"/>
      <c r="C73" s="2"/>
      <c r="D73" s="98" t="s">
        <v>173</v>
      </c>
      <c r="E73" s="98" t="s">
        <v>180</v>
      </c>
      <c r="F73" s="99" t="s">
        <v>184</v>
      </c>
      <c r="G73" s="101" t="s">
        <v>189</v>
      </c>
      <c r="H73" s="99"/>
      <c r="I73" s="99"/>
      <c r="J73" s="99"/>
      <c r="K73" s="97"/>
      <c r="O73" s="32"/>
      <c r="P73" s="32"/>
    </row>
    <row r="74" spans="2:16" ht="15">
      <c r="B74" s="1"/>
      <c r="C74" s="2"/>
      <c r="D74" s="98" t="s">
        <v>174</v>
      </c>
      <c r="E74" s="98" t="s">
        <v>182</v>
      </c>
      <c r="F74" s="103" t="s">
        <v>185</v>
      </c>
      <c r="G74" s="99" t="s">
        <v>190</v>
      </c>
      <c r="H74" s="103"/>
      <c r="I74" s="103"/>
      <c r="J74" s="99" t="s">
        <v>197</v>
      </c>
      <c r="O74" s="32"/>
      <c r="P74" s="32"/>
    </row>
    <row r="75" spans="2:16" ht="15">
      <c r="B75" s="1"/>
      <c r="C75" s="2"/>
      <c r="D75" s="98" t="s">
        <v>175</v>
      </c>
      <c r="E75" s="98" t="s">
        <v>181</v>
      </c>
      <c r="F75" s="103" t="s">
        <v>186</v>
      </c>
      <c r="G75" s="103" t="s">
        <v>191</v>
      </c>
      <c r="H75" s="103" t="s">
        <v>129</v>
      </c>
      <c r="I75" s="103" t="s">
        <v>192</v>
      </c>
      <c r="J75" s="101" t="s">
        <v>100</v>
      </c>
      <c r="O75" s="32"/>
      <c r="P75" s="77"/>
    </row>
    <row r="76" spans="2:16" ht="15">
      <c r="B76" s="1"/>
      <c r="C76" s="1"/>
      <c r="D76" s="94" t="s">
        <v>136</v>
      </c>
      <c r="E76" s="94" t="s">
        <v>136</v>
      </c>
      <c r="F76" s="94" t="s">
        <v>136</v>
      </c>
      <c r="G76" s="94" t="s">
        <v>136</v>
      </c>
      <c r="H76" s="94" t="s">
        <v>136</v>
      </c>
      <c r="I76" s="94" t="s">
        <v>136</v>
      </c>
      <c r="J76" s="95" t="s">
        <v>136</v>
      </c>
      <c r="O76" s="32"/>
      <c r="P76" s="32"/>
    </row>
    <row r="77" spans="2:10" ht="15.75" customHeight="1">
      <c r="B77" s="1" t="s">
        <v>193</v>
      </c>
      <c r="C77" s="1"/>
      <c r="D77" s="1"/>
      <c r="E77" s="1"/>
      <c r="F77" s="8"/>
      <c r="G77" s="8"/>
      <c r="H77" s="8"/>
      <c r="I77" s="8"/>
      <c r="J77" s="1"/>
    </row>
    <row r="78" spans="2:10" ht="14.25" customHeight="1">
      <c r="B78" s="91" t="s">
        <v>252</v>
      </c>
      <c r="C78" s="1"/>
      <c r="D78" s="1"/>
      <c r="E78" s="1"/>
      <c r="F78" s="8"/>
      <c r="G78" s="8"/>
      <c r="H78" s="8"/>
      <c r="I78" s="8"/>
      <c r="J78" s="8"/>
    </row>
    <row r="79" spans="2:10" ht="15">
      <c r="B79" s="1"/>
      <c r="C79" s="1"/>
      <c r="D79" s="1"/>
      <c r="E79" s="1"/>
      <c r="F79" s="8"/>
      <c r="G79" s="8"/>
      <c r="H79" s="8"/>
      <c r="I79" s="8"/>
      <c r="J79" s="8"/>
    </row>
    <row r="80" spans="2:10" ht="15">
      <c r="B80" s="4" t="s">
        <v>194</v>
      </c>
      <c r="C80" s="1"/>
      <c r="D80" s="1"/>
      <c r="E80" s="1"/>
      <c r="F80" s="8"/>
      <c r="G80" s="8"/>
      <c r="H80" s="8"/>
      <c r="I80" s="8"/>
      <c r="J80" s="8"/>
    </row>
    <row r="81" spans="2:10" ht="15">
      <c r="B81" s="96" t="s">
        <v>195</v>
      </c>
      <c r="C81" s="1"/>
      <c r="D81" s="114">
        <v>117265</v>
      </c>
      <c r="E81" s="8">
        <v>0</v>
      </c>
      <c r="F81" s="17">
        <v>14012</v>
      </c>
      <c r="G81" s="17">
        <v>4253</v>
      </c>
      <c r="H81" s="17">
        <v>0</v>
      </c>
      <c r="I81" s="17">
        <v>-2150</v>
      </c>
      <c r="J81" s="8">
        <f>SUM(D81:I81)</f>
        <v>133380</v>
      </c>
    </row>
    <row r="82" spans="2:10" ht="19.5" customHeight="1">
      <c r="B82" s="96" t="s">
        <v>196</v>
      </c>
      <c r="C82" s="1"/>
      <c r="D82" s="114">
        <v>101319</v>
      </c>
      <c r="E82" s="8">
        <v>2358</v>
      </c>
      <c r="F82" s="8">
        <v>2090</v>
      </c>
      <c r="G82" s="17">
        <v>322</v>
      </c>
      <c r="H82" s="17">
        <v>2154</v>
      </c>
      <c r="I82" s="17">
        <v>-108243</v>
      </c>
      <c r="J82" s="8">
        <f>SUM(D82:I82)</f>
        <v>0</v>
      </c>
    </row>
    <row r="83" spans="2:10" ht="14.25" customHeight="1">
      <c r="B83" s="1"/>
      <c r="C83" s="1"/>
      <c r="D83" s="8"/>
      <c r="E83" s="8"/>
      <c r="F83" s="8"/>
      <c r="G83" s="8"/>
      <c r="H83" s="8"/>
      <c r="I83" s="8"/>
      <c r="J83" s="8"/>
    </row>
    <row r="84" spans="2:10" ht="14.25" customHeight="1">
      <c r="B84" s="96" t="s">
        <v>198</v>
      </c>
      <c r="C84" s="1"/>
      <c r="D84" s="92">
        <f aca="true" t="shared" si="0" ref="D84:J84">SUM(D81:D83)</f>
        <v>218584</v>
      </c>
      <c r="E84" s="92">
        <f t="shared" si="0"/>
        <v>2358</v>
      </c>
      <c r="F84" s="92">
        <f t="shared" si="0"/>
        <v>16102</v>
      </c>
      <c r="G84" s="92">
        <f t="shared" si="0"/>
        <v>4575</v>
      </c>
      <c r="H84" s="92">
        <f t="shared" si="0"/>
        <v>2154</v>
      </c>
      <c r="I84" s="92">
        <f t="shared" si="0"/>
        <v>-110393</v>
      </c>
      <c r="J84" s="92">
        <f t="shared" si="0"/>
        <v>133380</v>
      </c>
    </row>
    <row r="85" spans="2:10" ht="14.25" customHeight="1">
      <c r="B85" s="96"/>
      <c r="C85" s="1"/>
      <c r="D85" s="17"/>
      <c r="E85" s="17"/>
      <c r="F85" s="17"/>
      <c r="G85" s="17"/>
      <c r="H85" s="17"/>
      <c r="I85" s="17"/>
      <c r="J85" s="17"/>
    </row>
    <row r="86" spans="2:10" ht="14.25" customHeight="1">
      <c r="B86" s="4" t="s">
        <v>202</v>
      </c>
      <c r="C86" s="1"/>
      <c r="D86" s="8"/>
      <c r="E86" s="8"/>
      <c r="F86" s="8"/>
      <c r="G86" s="17"/>
      <c r="H86" s="17"/>
      <c r="I86" s="17"/>
      <c r="J86" s="17"/>
    </row>
    <row r="87" spans="2:12" ht="15">
      <c r="B87" s="96" t="s">
        <v>199</v>
      </c>
      <c r="C87" s="1"/>
      <c r="D87" s="8">
        <v>8267</v>
      </c>
      <c r="E87" s="8">
        <v>-327</v>
      </c>
      <c r="F87" s="8">
        <v>1393</v>
      </c>
      <c r="G87" s="8">
        <f>-1229+78</f>
        <v>-1151</v>
      </c>
      <c r="H87" s="8">
        <v>2682</v>
      </c>
      <c r="I87" s="17">
        <v>-6525</v>
      </c>
      <c r="J87" s="114">
        <f>SUM(D87:I87)</f>
        <v>4339</v>
      </c>
      <c r="L87" s="65"/>
    </row>
    <row r="88" spans="2:12" ht="15">
      <c r="B88" s="96" t="s">
        <v>29</v>
      </c>
      <c r="C88" s="1"/>
      <c r="D88" s="8">
        <f>-2686+68</f>
        <v>-2618</v>
      </c>
      <c r="E88" s="8">
        <v>0</v>
      </c>
      <c r="F88" s="8">
        <v>-390</v>
      </c>
      <c r="G88" s="8">
        <v>805</v>
      </c>
      <c r="H88" s="8">
        <v>-267</v>
      </c>
      <c r="I88" s="17">
        <v>945</v>
      </c>
      <c r="J88" s="114">
        <f>SUM(D88:I88)</f>
        <v>-1525</v>
      </c>
      <c r="L88" s="65"/>
    </row>
    <row r="89" spans="2:12" ht="15">
      <c r="B89" s="96"/>
      <c r="D89" s="9"/>
      <c r="E89" s="9"/>
      <c r="F89" s="9"/>
      <c r="G89" s="9"/>
      <c r="H89" s="9"/>
      <c r="I89" s="26"/>
      <c r="J89" s="26"/>
      <c r="L89" s="65"/>
    </row>
    <row r="90" spans="2:12" ht="15">
      <c r="B90" s="96" t="s">
        <v>200</v>
      </c>
      <c r="D90" s="92">
        <f aca="true" t="shared" si="1" ref="D90:J90">SUM(D87:D89)</f>
        <v>5649</v>
      </c>
      <c r="E90" s="92">
        <f t="shared" si="1"/>
        <v>-327</v>
      </c>
      <c r="F90" s="92">
        <f t="shared" si="1"/>
        <v>1003</v>
      </c>
      <c r="G90" s="92">
        <f t="shared" si="1"/>
        <v>-346</v>
      </c>
      <c r="H90" s="92">
        <f t="shared" si="1"/>
        <v>2415</v>
      </c>
      <c r="I90" s="92">
        <f t="shared" si="1"/>
        <v>-5580</v>
      </c>
      <c r="J90" s="92">
        <f t="shared" si="1"/>
        <v>2814</v>
      </c>
      <c r="L90" s="65"/>
    </row>
    <row r="91" spans="4:12" ht="15">
      <c r="D91" s="9"/>
      <c r="E91" s="9"/>
      <c r="F91" s="9"/>
      <c r="G91" s="9"/>
      <c r="H91" s="9"/>
      <c r="I91" s="9"/>
      <c r="J91" s="26"/>
      <c r="K91" s="26"/>
      <c r="L91" s="65"/>
    </row>
    <row r="92" spans="10:12" ht="15">
      <c r="J92" s="26"/>
      <c r="K92" s="26"/>
      <c r="L92" s="65"/>
    </row>
    <row r="93" spans="1:2" ht="15">
      <c r="A93" s="49">
        <v>9</v>
      </c>
      <c r="B93" s="49" t="s">
        <v>152</v>
      </c>
    </row>
    <row r="95" spans="2:13" ht="15">
      <c r="B95" s="177" t="s">
        <v>110</v>
      </c>
      <c r="C95" s="177"/>
      <c r="D95" s="177"/>
      <c r="E95" s="177"/>
      <c r="F95" s="177"/>
      <c r="G95" s="177"/>
      <c r="H95" s="177"/>
      <c r="I95" s="177"/>
      <c r="J95" s="177"/>
      <c r="K95" s="53"/>
      <c r="L95" s="68"/>
      <c r="M95" s="68"/>
    </row>
    <row r="96" spans="2:13" ht="15">
      <c r="B96" s="177"/>
      <c r="C96" s="177"/>
      <c r="D96" s="177"/>
      <c r="E96" s="177"/>
      <c r="F96" s="177"/>
      <c r="G96" s="177"/>
      <c r="H96" s="177"/>
      <c r="I96" s="177"/>
      <c r="J96" s="177"/>
      <c r="K96" s="53"/>
      <c r="L96" s="68"/>
      <c r="M96" s="68"/>
    </row>
    <row r="98" spans="1:2" ht="15">
      <c r="A98" s="49">
        <v>10</v>
      </c>
      <c r="B98" s="49" t="s">
        <v>153</v>
      </c>
    </row>
    <row r="100" spans="2:12" ht="15" customHeight="1">
      <c r="B100" s="53" t="s">
        <v>231</v>
      </c>
      <c r="C100" s="53"/>
      <c r="D100" s="53"/>
      <c r="E100" s="53"/>
      <c r="F100" s="53"/>
      <c r="G100" s="53"/>
      <c r="H100" s="53"/>
      <c r="I100" s="53"/>
      <c r="J100" s="53"/>
      <c r="K100" s="53"/>
      <c r="L100" s="68"/>
    </row>
    <row r="101" spans="2:12" ht="15" customHeight="1">
      <c r="B101" s="53"/>
      <c r="C101" s="53"/>
      <c r="D101" s="53"/>
      <c r="E101" s="53"/>
      <c r="F101" s="53"/>
      <c r="G101" s="53"/>
      <c r="H101" s="53"/>
      <c r="I101" s="53"/>
      <c r="J101" s="53"/>
      <c r="K101" s="53"/>
      <c r="L101" s="68"/>
    </row>
    <row r="102" spans="1:12" ht="15" customHeight="1">
      <c r="A102" s="49">
        <v>11</v>
      </c>
      <c r="B102" s="49" t="s">
        <v>154</v>
      </c>
      <c r="L102" s="68"/>
    </row>
    <row r="103" spans="2:12" ht="15" customHeight="1">
      <c r="B103" s="49"/>
      <c r="L103" s="68"/>
    </row>
    <row r="104" spans="2:12" ht="15" customHeight="1">
      <c r="B104" s="7" t="s">
        <v>246</v>
      </c>
      <c r="L104" s="68"/>
    </row>
    <row r="105" ht="15" customHeight="1">
      <c r="L105" s="68"/>
    </row>
    <row r="106" spans="1:12" ht="15" customHeight="1">
      <c r="A106" s="63"/>
      <c r="B106" s="173" t="s">
        <v>238</v>
      </c>
      <c r="C106" s="172"/>
      <c r="D106" s="172"/>
      <c r="E106" s="172"/>
      <c r="F106" s="172"/>
      <c r="G106" s="172"/>
      <c r="H106" s="172"/>
      <c r="I106" s="172"/>
      <c r="J106" s="172"/>
      <c r="K106" s="89"/>
      <c r="L106" s="68"/>
    </row>
    <row r="107" spans="2:12" ht="15" customHeight="1">
      <c r="B107" s="172"/>
      <c r="C107" s="172"/>
      <c r="D107" s="172"/>
      <c r="E107" s="172"/>
      <c r="F107" s="172"/>
      <c r="G107" s="172"/>
      <c r="H107" s="172"/>
      <c r="I107" s="172"/>
      <c r="J107" s="172"/>
      <c r="K107" s="89"/>
      <c r="L107" s="68"/>
    </row>
    <row r="108" spans="2:12" ht="9.75" customHeight="1">
      <c r="B108" s="172"/>
      <c r="C108" s="172"/>
      <c r="D108" s="172"/>
      <c r="E108" s="172"/>
      <c r="F108" s="172"/>
      <c r="G108" s="172"/>
      <c r="H108" s="172"/>
      <c r="I108" s="172"/>
      <c r="J108" s="172"/>
      <c r="K108" s="89"/>
      <c r="L108" s="68"/>
    </row>
    <row r="109" spans="2:12" ht="6.75" customHeight="1">
      <c r="B109" s="172"/>
      <c r="C109" s="172"/>
      <c r="D109" s="172"/>
      <c r="E109" s="172"/>
      <c r="F109" s="172"/>
      <c r="G109" s="172"/>
      <c r="H109" s="172"/>
      <c r="I109" s="172"/>
      <c r="J109" s="172"/>
      <c r="K109" s="89"/>
      <c r="L109" s="68"/>
    </row>
    <row r="110" spans="2:12" ht="10.5" customHeight="1">
      <c r="B110" s="70"/>
      <c r="C110" s="70"/>
      <c r="D110" s="70"/>
      <c r="E110" s="70"/>
      <c r="F110" s="70"/>
      <c r="G110" s="70"/>
      <c r="H110" s="70"/>
      <c r="I110" s="70"/>
      <c r="J110" s="70"/>
      <c r="K110" s="89"/>
      <c r="L110" s="68"/>
    </row>
    <row r="111" spans="2:12" ht="15" customHeight="1">
      <c r="B111" s="172" t="s">
        <v>206</v>
      </c>
      <c r="C111" s="172"/>
      <c r="D111" s="172"/>
      <c r="E111" s="172"/>
      <c r="F111" s="172"/>
      <c r="G111" s="172"/>
      <c r="H111" s="172"/>
      <c r="I111" s="172"/>
      <c r="J111" s="172"/>
      <c r="K111" s="69"/>
      <c r="L111" s="68"/>
    </row>
    <row r="112" spans="2:12" ht="15" customHeight="1">
      <c r="B112" s="172"/>
      <c r="C112" s="172"/>
      <c r="D112" s="172"/>
      <c r="E112" s="172"/>
      <c r="F112" s="172"/>
      <c r="G112" s="172"/>
      <c r="H112" s="172"/>
      <c r="I112" s="172"/>
      <c r="J112" s="172"/>
      <c r="K112" s="69"/>
      <c r="L112" s="68"/>
    </row>
    <row r="113" spans="2:12" ht="15" customHeight="1">
      <c r="B113" s="172"/>
      <c r="C113" s="172"/>
      <c r="D113" s="172"/>
      <c r="E113" s="172"/>
      <c r="F113" s="172"/>
      <c r="G113" s="172"/>
      <c r="H113" s="172"/>
      <c r="I113" s="172"/>
      <c r="J113" s="172"/>
      <c r="K113" s="69"/>
      <c r="L113" s="68"/>
    </row>
    <row r="114" spans="2:12" ht="14.25" customHeight="1">
      <c r="B114" s="70"/>
      <c r="C114" s="89"/>
      <c r="D114" s="89"/>
      <c r="E114" s="89"/>
      <c r="F114" s="89"/>
      <c r="G114" s="89"/>
      <c r="H114" s="89"/>
      <c r="I114" s="89"/>
      <c r="J114" s="89"/>
      <c r="K114" s="69"/>
      <c r="L114" s="68"/>
    </row>
    <row r="115" spans="1:12" ht="15" customHeight="1">
      <c r="A115" s="63"/>
      <c r="B115" s="173" t="s">
        <v>239</v>
      </c>
      <c r="C115" s="172"/>
      <c r="D115" s="172"/>
      <c r="E115" s="172"/>
      <c r="F115" s="172"/>
      <c r="G115" s="172"/>
      <c r="H115" s="172"/>
      <c r="I115" s="172"/>
      <c r="J115" s="172"/>
      <c r="K115" s="89"/>
      <c r="L115" s="68"/>
    </row>
    <row r="116" spans="2:12" ht="15" customHeight="1">
      <c r="B116" s="172"/>
      <c r="C116" s="172"/>
      <c r="D116" s="172"/>
      <c r="E116" s="172"/>
      <c r="F116" s="172"/>
      <c r="G116" s="172"/>
      <c r="H116" s="172"/>
      <c r="I116" s="172"/>
      <c r="J116" s="172"/>
      <c r="K116" s="89"/>
      <c r="L116" s="68"/>
    </row>
    <row r="117" spans="2:12" ht="15" customHeight="1">
      <c r="B117" s="172"/>
      <c r="C117" s="172"/>
      <c r="D117" s="172"/>
      <c r="E117" s="172"/>
      <c r="F117" s="172"/>
      <c r="G117" s="172"/>
      <c r="H117" s="172"/>
      <c r="I117" s="172"/>
      <c r="J117" s="172"/>
      <c r="K117" s="89"/>
      <c r="L117" s="68"/>
    </row>
    <row r="118" spans="2:12" ht="14.25" customHeight="1">
      <c r="B118" s="172"/>
      <c r="C118" s="172"/>
      <c r="D118" s="172"/>
      <c r="E118" s="172"/>
      <c r="F118" s="172"/>
      <c r="G118" s="172"/>
      <c r="H118" s="172"/>
      <c r="I118" s="172"/>
      <c r="J118" s="172"/>
      <c r="K118" s="89"/>
      <c r="L118" s="68"/>
    </row>
    <row r="119" spans="2:12" ht="6.75" customHeight="1">
      <c r="B119" s="70"/>
      <c r="C119" s="70"/>
      <c r="D119" s="70"/>
      <c r="E119" s="70"/>
      <c r="F119" s="70"/>
      <c r="G119" s="70"/>
      <c r="H119" s="70"/>
      <c r="I119" s="70"/>
      <c r="J119" s="70"/>
      <c r="K119" s="81"/>
      <c r="L119" s="68"/>
    </row>
    <row r="120" spans="2:12" ht="15" customHeight="1">
      <c r="B120" s="172" t="s">
        <v>156</v>
      </c>
      <c r="C120" s="172"/>
      <c r="D120" s="172"/>
      <c r="E120" s="172"/>
      <c r="F120" s="172"/>
      <c r="G120" s="172"/>
      <c r="H120" s="172"/>
      <c r="I120" s="172"/>
      <c r="J120" s="172"/>
      <c r="K120" s="69"/>
      <c r="L120" s="68"/>
    </row>
    <row r="121" spans="2:12" ht="15" customHeight="1">
      <c r="B121" s="172"/>
      <c r="C121" s="172"/>
      <c r="D121" s="172"/>
      <c r="E121" s="172"/>
      <c r="F121" s="172"/>
      <c r="G121" s="172"/>
      <c r="H121" s="172"/>
      <c r="I121" s="172"/>
      <c r="J121" s="172"/>
      <c r="K121" s="69"/>
      <c r="L121" s="68"/>
    </row>
    <row r="122" spans="2:12" ht="15" customHeight="1">
      <c r="B122" s="69"/>
      <c r="C122" s="69"/>
      <c r="D122" s="69"/>
      <c r="E122" s="69"/>
      <c r="F122" s="69"/>
      <c r="G122" s="69"/>
      <c r="H122" s="69"/>
      <c r="I122" s="69"/>
      <c r="J122" s="69"/>
      <c r="K122" s="69"/>
      <c r="L122" s="68"/>
    </row>
    <row r="123" spans="2:12" ht="18.75" customHeight="1">
      <c r="B123" s="69"/>
      <c r="C123" s="69"/>
      <c r="D123" s="69"/>
      <c r="E123" s="69"/>
      <c r="F123" s="69"/>
      <c r="G123" s="69"/>
      <c r="H123" s="69"/>
      <c r="I123" s="69"/>
      <c r="J123" s="130" t="s">
        <v>270</v>
      </c>
      <c r="K123" s="69"/>
      <c r="L123" s="68"/>
    </row>
    <row r="124" spans="2:12" ht="14.25" customHeight="1">
      <c r="B124" s="69"/>
      <c r="C124" s="69"/>
      <c r="D124" s="69"/>
      <c r="E124" s="69"/>
      <c r="F124" s="69"/>
      <c r="G124" s="69"/>
      <c r="H124" s="69"/>
      <c r="I124" s="69"/>
      <c r="J124" s="130"/>
      <c r="K124" s="69"/>
      <c r="L124" s="68"/>
    </row>
    <row r="125" spans="2:12" ht="15" customHeight="1">
      <c r="B125" s="49"/>
      <c r="C125" s="69"/>
      <c r="D125" s="69"/>
      <c r="E125" s="69"/>
      <c r="F125" s="69"/>
      <c r="G125" s="69"/>
      <c r="H125" s="69"/>
      <c r="I125" s="69"/>
      <c r="J125" s="69"/>
      <c r="K125" s="69"/>
      <c r="L125" s="68"/>
    </row>
    <row r="126" spans="2:12" ht="15" customHeight="1">
      <c r="B126" s="49"/>
      <c r="C126" s="69"/>
      <c r="D126" s="69"/>
      <c r="E126" s="69"/>
      <c r="F126" s="69"/>
      <c r="G126" s="69"/>
      <c r="H126" s="69"/>
      <c r="I126" s="69"/>
      <c r="J126" s="69"/>
      <c r="K126" s="69"/>
      <c r="L126" s="68"/>
    </row>
    <row r="127" spans="2:12" ht="15" customHeight="1">
      <c r="B127" s="49"/>
      <c r="C127" s="69"/>
      <c r="D127" s="69"/>
      <c r="E127" s="69"/>
      <c r="F127" s="69"/>
      <c r="G127" s="69"/>
      <c r="H127" s="69"/>
      <c r="I127" s="69"/>
      <c r="J127" s="69"/>
      <c r="K127" s="69"/>
      <c r="L127" s="68"/>
    </row>
    <row r="128" spans="2:12" ht="15" customHeight="1">
      <c r="B128" s="49"/>
      <c r="C128" s="69"/>
      <c r="D128" s="69"/>
      <c r="E128" s="69"/>
      <c r="F128" s="69"/>
      <c r="G128" s="69"/>
      <c r="H128" s="69"/>
      <c r="I128" s="69"/>
      <c r="J128" s="69"/>
      <c r="K128" s="69"/>
      <c r="L128" s="68"/>
    </row>
    <row r="129" spans="1:12" ht="15" customHeight="1">
      <c r="A129" s="49">
        <v>11</v>
      </c>
      <c r="B129" s="49" t="s">
        <v>217</v>
      </c>
      <c r="C129" s="69"/>
      <c r="D129" s="69"/>
      <c r="E129" s="69"/>
      <c r="F129" s="69"/>
      <c r="G129" s="69"/>
      <c r="H129" s="69"/>
      <c r="I129" s="69"/>
      <c r="J129" s="69"/>
      <c r="K129" s="69"/>
      <c r="L129" s="68"/>
    </row>
    <row r="130" spans="2:12" ht="12" customHeight="1">
      <c r="B130" s="49"/>
      <c r="C130" s="69"/>
      <c r="D130" s="69"/>
      <c r="E130" s="69"/>
      <c r="F130" s="69"/>
      <c r="G130" s="69"/>
      <c r="H130" s="69"/>
      <c r="I130" s="69"/>
      <c r="J130" s="69"/>
      <c r="K130" s="69"/>
      <c r="L130" s="68"/>
    </row>
    <row r="131" spans="1:12" ht="7.5" customHeight="1">
      <c r="A131" s="7"/>
      <c r="B131" s="179" t="s">
        <v>253</v>
      </c>
      <c r="C131" s="179"/>
      <c r="D131" s="179"/>
      <c r="E131" s="179"/>
      <c r="F131" s="179"/>
      <c r="G131" s="179"/>
      <c r="H131" s="179"/>
      <c r="I131" s="179"/>
      <c r="J131" s="179"/>
      <c r="K131" s="69"/>
      <c r="L131" s="68"/>
    </row>
    <row r="132" spans="2:12" ht="6" customHeight="1">
      <c r="B132" s="179"/>
      <c r="C132" s="179"/>
      <c r="D132" s="179"/>
      <c r="E132" s="179"/>
      <c r="F132" s="179"/>
      <c r="G132" s="179"/>
      <c r="H132" s="179"/>
      <c r="I132" s="179"/>
      <c r="J132" s="179"/>
      <c r="K132" s="69"/>
      <c r="L132" s="68"/>
    </row>
    <row r="133" spans="2:12" ht="15" customHeight="1">
      <c r="B133" s="179"/>
      <c r="C133" s="179"/>
      <c r="D133" s="179"/>
      <c r="E133" s="179"/>
      <c r="F133" s="179"/>
      <c r="G133" s="179"/>
      <c r="H133" s="179"/>
      <c r="I133" s="179"/>
      <c r="J133" s="179"/>
      <c r="K133" s="69"/>
      <c r="L133" s="68"/>
    </row>
    <row r="134" spans="2:12" ht="15" customHeight="1">
      <c r="B134" s="179"/>
      <c r="C134" s="179"/>
      <c r="D134" s="179"/>
      <c r="E134" s="179"/>
      <c r="F134" s="179"/>
      <c r="G134" s="179"/>
      <c r="H134" s="179"/>
      <c r="I134" s="179"/>
      <c r="J134" s="179"/>
      <c r="K134" s="69"/>
      <c r="L134" s="68"/>
    </row>
    <row r="135" spans="2:12" ht="15" customHeight="1">
      <c r="B135" s="179"/>
      <c r="C135" s="179"/>
      <c r="D135" s="179"/>
      <c r="E135" s="179"/>
      <c r="F135" s="179"/>
      <c r="G135" s="179"/>
      <c r="H135" s="179"/>
      <c r="I135" s="179"/>
      <c r="J135" s="179"/>
      <c r="K135" s="69"/>
      <c r="L135" s="68"/>
    </row>
    <row r="136" spans="2:12" ht="15" customHeight="1">
      <c r="B136" s="179"/>
      <c r="C136" s="179"/>
      <c r="D136" s="179"/>
      <c r="E136" s="179"/>
      <c r="F136" s="179"/>
      <c r="G136" s="179"/>
      <c r="H136" s="179"/>
      <c r="I136" s="179"/>
      <c r="J136" s="179"/>
      <c r="K136" s="69"/>
      <c r="L136" s="68"/>
    </row>
    <row r="137" spans="2:12" ht="15" customHeight="1">
      <c r="B137" s="109"/>
      <c r="C137" s="109"/>
      <c r="D137" s="109"/>
      <c r="E137" s="109"/>
      <c r="F137" s="109"/>
      <c r="G137" s="109"/>
      <c r="H137" s="109"/>
      <c r="I137" s="109"/>
      <c r="J137" s="109"/>
      <c r="K137" s="69"/>
      <c r="L137" s="68"/>
    </row>
    <row r="138" spans="2:12" ht="15" customHeight="1">
      <c r="B138" s="180" t="s">
        <v>255</v>
      </c>
      <c r="C138" s="180"/>
      <c r="D138" s="180"/>
      <c r="E138" s="180"/>
      <c r="F138" s="180"/>
      <c r="G138" s="180"/>
      <c r="H138" s="180"/>
      <c r="I138" s="180"/>
      <c r="J138" s="180"/>
      <c r="K138" s="69"/>
      <c r="L138" s="68"/>
    </row>
    <row r="139" spans="2:12" ht="15" customHeight="1">
      <c r="B139" s="180"/>
      <c r="C139" s="180"/>
      <c r="D139" s="180"/>
      <c r="E139" s="180"/>
      <c r="F139" s="180"/>
      <c r="G139" s="180"/>
      <c r="H139" s="180"/>
      <c r="I139" s="180"/>
      <c r="J139" s="180"/>
      <c r="K139" s="69"/>
      <c r="L139" s="68"/>
    </row>
    <row r="140" spans="2:12" ht="15" customHeight="1">
      <c r="B140" s="180"/>
      <c r="C140" s="180"/>
      <c r="D140" s="180"/>
      <c r="E140" s="180"/>
      <c r="F140" s="180"/>
      <c r="G140" s="180"/>
      <c r="H140" s="180"/>
      <c r="I140" s="180"/>
      <c r="J140" s="180"/>
      <c r="K140" s="69"/>
      <c r="L140" s="68"/>
    </row>
    <row r="141" spans="2:12" ht="15" customHeight="1">
      <c r="B141" s="131"/>
      <c r="C141" s="131"/>
      <c r="D141" s="131"/>
      <c r="E141" s="131"/>
      <c r="F141" s="131"/>
      <c r="G141" s="131"/>
      <c r="H141" s="131"/>
      <c r="I141" s="131"/>
      <c r="J141" s="131"/>
      <c r="K141" s="69"/>
      <c r="L141" s="68"/>
    </row>
    <row r="142" spans="1:12" ht="15" customHeight="1">
      <c r="A142" s="7"/>
      <c r="B142" s="165" t="s">
        <v>240</v>
      </c>
      <c r="C142" s="166"/>
      <c r="D142" s="166"/>
      <c r="E142" s="166"/>
      <c r="F142" s="166"/>
      <c r="G142" s="166"/>
      <c r="H142" s="166"/>
      <c r="I142" s="166"/>
      <c r="J142" s="166"/>
      <c r="K142" s="69"/>
      <c r="L142" s="68"/>
    </row>
    <row r="143" spans="2:12" ht="15" customHeight="1">
      <c r="B143" s="166"/>
      <c r="C143" s="166"/>
      <c r="D143" s="166"/>
      <c r="E143" s="166"/>
      <c r="F143" s="166"/>
      <c r="G143" s="166"/>
      <c r="H143" s="166"/>
      <c r="I143" s="166"/>
      <c r="J143" s="166"/>
      <c r="K143" s="69"/>
      <c r="L143" s="68"/>
    </row>
    <row r="144" spans="2:12" ht="15" customHeight="1">
      <c r="B144" s="166"/>
      <c r="C144" s="166"/>
      <c r="D144" s="166"/>
      <c r="E144" s="166"/>
      <c r="F144" s="166"/>
      <c r="G144" s="166"/>
      <c r="H144" s="166"/>
      <c r="I144" s="166"/>
      <c r="J144" s="166"/>
      <c r="K144" s="69"/>
      <c r="L144" s="68"/>
    </row>
    <row r="145" spans="2:12" ht="15" customHeight="1">
      <c r="B145" s="166"/>
      <c r="C145" s="166"/>
      <c r="D145" s="166"/>
      <c r="E145" s="166"/>
      <c r="F145" s="166"/>
      <c r="G145" s="166"/>
      <c r="H145" s="166"/>
      <c r="I145" s="166"/>
      <c r="J145" s="166"/>
      <c r="K145" s="69"/>
      <c r="L145" s="68"/>
    </row>
    <row r="146" spans="2:12" ht="7.5" customHeight="1">
      <c r="B146" s="110"/>
      <c r="C146" s="110"/>
      <c r="D146" s="110"/>
      <c r="E146" s="110"/>
      <c r="F146" s="110"/>
      <c r="G146" s="110"/>
      <c r="H146" s="110"/>
      <c r="I146" s="110"/>
      <c r="J146" s="110"/>
      <c r="K146" s="69"/>
      <c r="L146" s="68"/>
    </row>
    <row r="147" spans="2:12" ht="15" customHeight="1">
      <c r="B147" s="165" t="s">
        <v>257</v>
      </c>
      <c r="C147" s="166"/>
      <c r="D147" s="166"/>
      <c r="E147" s="166"/>
      <c r="F147" s="166"/>
      <c r="G147" s="166"/>
      <c r="H147" s="166"/>
      <c r="I147" s="166"/>
      <c r="J147" s="166"/>
      <c r="K147" s="69"/>
      <c r="L147" s="68"/>
    </row>
    <row r="148" spans="2:12" ht="15" customHeight="1">
      <c r="B148" s="166"/>
      <c r="C148" s="166"/>
      <c r="D148" s="166"/>
      <c r="E148" s="166"/>
      <c r="F148" s="166"/>
      <c r="G148" s="166"/>
      <c r="H148" s="166"/>
      <c r="I148" s="166"/>
      <c r="J148" s="166"/>
      <c r="K148" s="69"/>
      <c r="L148" s="68"/>
    </row>
    <row r="149" spans="2:12" ht="15" customHeight="1">
      <c r="B149" s="166"/>
      <c r="C149" s="166"/>
      <c r="D149" s="166"/>
      <c r="E149" s="166"/>
      <c r="F149" s="166"/>
      <c r="G149" s="166"/>
      <c r="H149" s="166"/>
      <c r="I149" s="166"/>
      <c r="J149" s="166"/>
      <c r="K149" s="69"/>
      <c r="L149" s="68"/>
    </row>
    <row r="150" spans="2:12" ht="15" customHeight="1">
      <c r="B150" s="70"/>
      <c r="C150" s="70"/>
      <c r="D150" s="70"/>
      <c r="E150" s="70"/>
      <c r="F150" s="70"/>
      <c r="G150" s="70"/>
      <c r="H150" s="70"/>
      <c r="I150" s="70"/>
      <c r="J150" s="70"/>
      <c r="K150" s="69"/>
      <c r="L150" s="68"/>
    </row>
    <row r="151" spans="2:12" ht="15" customHeight="1">
      <c r="B151" s="166" t="s">
        <v>256</v>
      </c>
      <c r="C151" s="166"/>
      <c r="D151" s="166"/>
      <c r="E151" s="166"/>
      <c r="F151" s="166"/>
      <c r="G151" s="166"/>
      <c r="H151" s="166"/>
      <c r="I151" s="166"/>
      <c r="J151" s="166"/>
      <c r="K151" s="69"/>
      <c r="L151" s="68"/>
    </row>
    <row r="152" spans="2:12" ht="15" customHeight="1">
      <c r="B152" s="166"/>
      <c r="C152" s="166"/>
      <c r="D152" s="166"/>
      <c r="E152" s="166"/>
      <c r="F152" s="166"/>
      <c r="G152" s="166"/>
      <c r="H152" s="166"/>
      <c r="I152" s="166"/>
      <c r="J152" s="166"/>
      <c r="K152" s="69"/>
      <c r="L152" s="68"/>
    </row>
    <row r="153" spans="2:12" ht="15" customHeight="1">
      <c r="B153" s="166"/>
      <c r="C153" s="166"/>
      <c r="D153" s="166"/>
      <c r="E153" s="166"/>
      <c r="F153" s="166"/>
      <c r="G153" s="166"/>
      <c r="H153" s="166"/>
      <c r="I153" s="166"/>
      <c r="J153" s="166"/>
      <c r="K153" s="69"/>
      <c r="L153" s="68"/>
    </row>
    <row r="154" spans="2:12" ht="15" customHeight="1">
      <c r="B154" s="159"/>
      <c r="C154" s="159"/>
      <c r="D154" s="159"/>
      <c r="E154" s="159"/>
      <c r="F154" s="159"/>
      <c r="G154" s="159"/>
      <c r="H154" s="159"/>
      <c r="I154" s="159"/>
      <c r="J154" s="159"/>
      <c r="K154" s="69"/>
      <c r="L154" s="68"/>
    </row>
    <row r="155" spans="1:12" ht="15.75" customHeight="1">
      <c r="A155" s="49">
        <v>12</v>
      </c>
      <c r="B155" s="49" t="s">
        <v>158</v>
      </c>
      <c r="C155" s="49"/>
      <c r="L155" s="68"/>
    </row>
    <row r="156" ht="15" customHeight="1">
      <c r="L156" s="68"/>
    </row>
    <row r="157" spans="2:12" ht="15" customHeight="1">
      <c r="B157" s="167" t="s">
        <v>0</v>
      </c>
      <c r="C157" s="167"/>
      <c r="D157" s="167"/>
      <c r="E157" s="167"/>
      <c r="F157" s="167"/>
      <c r="G157" s="167"/>
      <c r="H157" s="167"/>
      <c r="I157" s="167"/>
      <c r="J157" s="167"/>
      <c r="K157" s="85"/>
      <c r="L157" s="68"/>
    </row>
    <row r="158" spans="2:12" ht="15" customHeight="1">
      <c r="B158" s="167"/>
      <c r="C158" s="167"/>
      <c r="D158" s="167"/>
      <c r="E158" s="167"/>
      <c r="F158" s="167"/>
      <c r="G158" s="167"/>
      <c r="H158" s="167"/>
      <c r="I158" s="167"/>
      <c r="J158" s="167"/>
      <c r="K158" s="85"/>
      <c r="L158" s="53"/>
    </row>
    <row r="159" spans="2:12" ht="15" customHeight="1">
      <c r="B159" s="163"/>
      <c r="C159" s="163"/>
      <c r="D159" s="163"/>
      <c r="E159" s="163"/>
      <c r="F159" s="163"/>
      <c r="G159" s="163"/>
      <c r="H159" s="163"/>
      <c r="I159" s="163"/>
      <c r="J159" s="163"/>
      <c r="K159" s="85"/>
      <c r="L159" s="53"/>
    </row>
    <row r="160" spans="2:12" ht="15" customHeight="1">
      <c r="B160" s="104"/>
      <c r="C160" s="104"/>
      <c r="D160" s="104"/>
      <c r="E160" s="104"/>
      <c r="F160" s="104"/>
      <c r="G160" s="124" t="s">
        <v>14</v>
      </c>
      <c r="H160" s="104"/>
      <c r="I160" s="104"/>
      <c r="J160" s="104"/>
      <c r="K160" s="85"/>
      <c r="L160" s="53"/>
    </row>
    <row r="161" spans="2:12" ht="15" customHeight="1">
      <c r="B161" s="115" t="s">
        <v>215</v>
      </c>
      <c r="C161" s="104"/>
      <c r="D161" s="104"/>
      <c r="E161" s="104"/>
      <c r="F161" s="104"/>
      <c r="G161" s="117">
        <v>99280</v>
      </c>
      <c r="H161" s="104"/>
      <c r="I161" s="104"/>
      <c r="J161" s="104"/>
      <c r="K161" s="85"/>
      <c r="L161" s="53"/>
    </row>
    <row r="162" spans="2:12" ht="15" customHeight="1">
      <c r="B162" s="115" t="s">
        <v>216</v>
      </c>
      <c r="C162" s="104"/>
      <c r="D162" s="104"/>
      <c r="E162" s="104"/>
      <c r="F162" s="104"/>
      <c r="G162" s="125">
        <v>11818</v>
      </c>
      <c r="H162" s="104"/>
      <c r="I162" s="104"/>
      <c r="J162" s="104"/>
      <c r="K162" s="85"/>
      <c r="L162" s="53"/>
    </row>
    <row r="163" spans="2:12" ht="15" customHeight="1">
      <c r="B163" s="104"/>
      <c r="C163" s="104"/>
      <c r="D163" s="104"/>
      <c r="E163" s="104"/>
      <c r="F163" s="104"/>
      <c r="G163" s="104"/>
      <c r="H163" s="104"/>
      <c r="I163" s="104"/>
      <c r="J163" s="104"/>
      <c r="K163" s="85"/>
      <c r="L163" s="53"/>
    </row>
    <row r="164" spans="2:12" ht="15" customHeight="1" thickBot="1">
      <c r="B164" s="115" t="s">
        <v>247</v>
      </c>
      <c r="C164" s="104"/>
      <c r="D164" s="104"/>
      <c r="E164" s="104"/>
      <c r="F164" s="104"/>
      <c r="G164" s="126">
        <f>SUM(G161:G163)</f>
        <v>111098</v>
      </c>
      <c r="H164" s="104"/>
      <c r="I164" s="104"/>
      <c r="J164" s="104"/>
      <c r="K164" s="85"/>
      <c r="L164" s="53"/>
    </row>
    <row r="165" spans="2:12" ht="15" customHeight="1" thickTop="1">
      <c r="B165" s="104"/>
      <c r="C165" s="104"/>
      <c r="D165" s="104"/>
      <c r="E165" s="104"/>
      <c r="F165" s="104"/>
      <c r="G165" s="104"/>
      <c r="H165" s="104"/>
      <c r="I165" s="104"/>
      <c r="J165" s="104"/>
      <c r="K165" s="85"/>
      <c r="L165" s="53"/>
    </row>
    <row r="166" spans="1:11" ht="15">
      <c r="A166" s="49">
        <v>13</v>
      </c>
      <c r="B166" s="105" t="s">
        <v>159</v>
      </c>
      <c r="C166" s="106"/>
      <c r="D166" s="106"/>
      <c r="E166" s="106"/>
      <c r="F166" s="106"/>
      <c r="G166" s="106"/>
      <c r="H166" s="106"/>
      <c r="I166" s="106"/>
      <c r="J166" s="106"/>
      <c r="K166" s="68"/>
    </row>
    <row r="167" spans="2:13" ht="8.25" customHeight="1">
      <c r="B167" s="106"/>
      <c r="C167" s="106"/>
      <c r="D167" s="106"/>
      <c r="E167" s="106"/>
      <c r="F167" s="106"/>
      <c r="G167" s="106"/>
      <c r="H167" s="106"/>
      <c r="I167" s="106"/>
      <c r="J167" s="106"/>
      <c r="L167" s="81"/>
      <c r="M167" s="69"/>
    </row>
    <row r="168" spans="1:13" ht="16.5" customHeight="1">
      <c r="A168" s="75"/>
      <c r="B168" s="170" t="s">
        <v>254</v>
      </c>
      <c r="C168" s="170"/>
      <c r="D168" s="170"/>
      <c r="E168" s="170"/>
      <c r="F168" s="170"/>
      <c r="G168" s="170"/>
      <c r="H168" s="170"/>
      <c r="I168" s="170"/>
      <c r="J168" s="170"/>
      <c r="K168" s="53"/>
      <c r="L168" s="81"/>
      <c r="M168" s="69"/>
    </row>
    <row r="169" spans="1:13" ht="15" customHeight="1">
      <c r="A169" s="75"/>
      <c r="B169" s="170"/>
      <c r="C169" s="170"/>
      <c r="D169" s="170"/>
      <c r="E169" s="170"/>
      <c r="F169" s="170"/>
      <c r="G169" s="170"/>
      <c r="H169" s="170"/>
      <c r="I169" s="170"/>
      <c r="J169" s="170"/>
      <c r="K169" s="53"/>
      <c r="L169" s="81"/>
      <c r="M169" s="69"/>
    </row>
    <row r="170" spans="1:13" ht="15" customHeight="1">
      <c r="A170" s="75"/>
      <c r="B170" s="170"/>
      <c r="C170" s="170"/>
      <c r="D170" s="170"/>
      <c r="E170" s="170"/>
      <c r="F170" s="170"/>
      <c r="G170" s="170"/>
      <c r="H170" s="170"/>
      <c r="I170" s="170"/>
      <c r="J170" s="170"/>
      <c r="K170" s="53"/>
      <c r="L170" s="81"/>
      <c r="M170" s="69"/>
    </row>
    <row r="171" spans="1:13" ht="15" customHeight="1">
      <c r="A171" s="75"/>
      <c r="B171" s="170"/>
      <c r="C171" s="170"/>
      <c r="D171" s="170"/>
      <c r="E171" s="170"/>
      <c r="F171" s="170"/>
      <c r="G171" s="170"/>
      <c r="H171" s="170"/>
      <c r="I171" s="170"/>
      <c r="J171" s="170"/>
      <c r="K171" s="53"/>
      <c r="L171" s="81"/>
      <c r="M171" s="69"/>
    </row>
    <row r="172" spans="1:13" ht="15" customHeight="1">
      <c r="A172" s="75"/>
      <c r="B172" s="170"/>
      <c r="C172" s="170"/>
      <c r="D172" s="170"/>
      <c r="E172" s="170"/>
      <c r="F172" s="170"/>
      <c r="G172" s="170"/>
      <c r="H172" s="170"/>
      <c r="I172" s="170"/>
      <c r="J172" s="170"/>
      <c r="K172" s="53"/>
      <c r="L172" s="81"/>
      <c r="M172" s="69"/>
    </row>
    <row r="173" spans="1:13" ht="7.5" customHeight="1">
      <c r="A173" s="75"/>
      <c r="B173" s="123"/>
      <c r="C173" s="123"/>
      <c r="D173" s="123"/>
      <c r="E173" s="123"/>
      <c r="F173" s="123"/>
      <c r="G173" s="123"/>
      <c r="H173" s="123"/>
      <c r="I173" s="123"/>
      <c r="J173" s="123"/>
      <c r="K173" s="53"/>
      <c r="L173" s="81"/>
      <c r="M173" s="69"/>
    </row>
    <row r="174" spans="1:11" ht="15" customHeight="1">
      <c r="A174" s="75"/>
      <c r="B174" s="170" t="s">
        <v>282</v>
      </c>
      <c r="C174" s="170"/>
      <c r="D174" s="170"/>
      <c r="E174" s="170"/>
      <c r="F174" s="170"/>
      <c r="G174" s="170"/>
      <c r="H174" s="170"/>
      <c r="I174" s="170"/>
      <c r="J174" s="170"/>
      <c r="K174" s="75"/>
    </row>
    <row r="175" spans="1:11" ht="33" customHeight="1">
      <c r="A175" s="75"/>
      <c r="B175" s="170"/>
      <c r="C175" s="170"/>
      <c r="D175" s="170"/>
      <c r="E175" s="170"/>
      <c r="F175" s="170"/>
      <c r="G175" s="170"/>
      <c r="H175" s="170"/>
      <c r="I175" s="170"/>
      <c r="J175" s="170"/>
      <c r="K175" s="75"/>
    </row>
    <row r="176" spans="1:11" ht="15" customHeight="1">
      <c r="A176" s="75"/>
      <c r="B176" s="108"/>
      <c r="C176" s="108"/>
      <c r="D176" s="108"/>
      <c r="E176" s="108"/>
      <c r="F176" s="108"/>
      <c r="G176" s="108"/>
      <c r="H176" s="108"/>
      <c r="I176" s="108"/>
      <c r="J176" s="108"/>
      <c r="K176" s="75"/>
    </row>
    <row r="177" spans="1:10" ht="15">
      <c r="A177" s="49">
        <v>14</v>
      </c>
      <c r="B177" s="105" t="s">
        <v>160</v>
      </c>
      <c r="C177" s="105"/>
      <c r="D177" s="106"/>
      <c r="E177" s="106"/>
      <c r="F177" s="106"/>
      <c r="G177" s="106"/>
      <c r="H177" s="106"/>
      <c r="I177" s="106"/>
      <c r="J177" s="106"/>
    </row>
    <row r="178" spans="12:13" ht="7.5" customHeight="1">
      <c r="L178" s="69"/>
      <c r="M178" s="69"/>
    </row>
    <row r="179" spans="2:13" ht="15" customHeight="1">
      <c r="B179" s="170" t="s">
        <v>260</v>
      </c>
      <c r="C179" s="170"/>
      <c r="D179" s="170"/>
      <c r="E179" s="170"/>
      <c r="F179" s="170"/>
      <c r="G179" s="170"/>
      <c r="H179" s="170"/>
      <c r="I179" s="170"/>
      <c r="J179" s="170"/>
      <c r="K179" s="53"/>
      <c r="L179" s="69"/>
      <c r="M179" s="69"/>
    </row>
    <row r="180" spans="2:13" ht="15.75" customHeight="1">
      <c r="B180" s="170"/>
      <c r="C180" s="170"/>
      <c r="D180" s="170"/>
      <c r="E180" s="170"/>
      <c r="F180" s="170"/>
      <c r="G180" s="170"/>
      <c r="H180" s="170"/>
      <c r="I180" s="170"/>
      <c r="J180" s="170"/>
      <c r="K180" s="53"/>
      <c r="L180" s="69"/>
      <c r="M180" s="69"/>
    </row>
    <row r="181" spans="2:13" ht="16.5" customHeight="1">
      <c r="B181" s="170"/>
      <c r="C181" s="170"/>
      <c r="D181" s="170"/>
      <c r="E181" s="170"/>
      <c r="F181" s="170"/>
      <c r="G181" s="170"/>
      <c r="H181" s="170"/>
      <c r="I181" s="170"/>
      <c r="J181" s="170"/>
      <c r="K181" s="53"/>
      <c r="L181" s="69"/>
      <c r="M181" s="69"/>
    </row>
    <row r="182" spans="2:13" ht="7.5" customHeight="1">
      <c r="B182" s="123"/>
      <c r="C182" s="123"/>
      <c r="D182" s="123"/>
      <c r="E182" s="123"/>
      <c r="F182" s="123"/>
      <c r="G182" s="123"/>
      <c r="H182" s="123"/>
      <c r="I182" s="123"/>
      <c r="J182" s="123"/>
      <c r="K182" s="53"/>
      <c r="L182" s="69"/>
      <c r="M182" s="69"/>
    </row>
    <row r="183" spans="1:13" ht="18" customHeight="1">
      <c r="A183" s="49">
        <v>15</v>
      </c>
      <c r="B183" s="75" t="s">
        <v>201</v>
      </c>
      <c r="C183" s="53"/>
      <c r="D183" s="53"/>
      <c r="E183" s="53"/>
      <c r="F183" s="53"/>
      <c r="G183" s="53"/>
      <c r="H183" s="53"/>
      <c r="I183" s="53"/>
      <c r="J183" s="53"/>
      <c r="K183" s="53"/>
      <c r="L183" s="81"/>
      <c r="M183" s="69"/>
    </row>
    <row r="184" spans="2:13" ht="7.5" customHeight="1">
      <c r="B184" s="75"/>
      <c r="C184" s="53"/>
      <c r="D184" s="53"/>
      <c r="E184" s="53"/>
      <c r="F184" s="53"/>
      <c r="G184" s="53"/>
      <c r="H184" s="53"/>
      <c r="I184" s="53"/>
      <c r="J184" s="53"/>
      <c r="K184" s="53"/>
      <c r="L184" s="81"/>
      <c r="M184" s="69"/>
    </row>
    <row r="185" spans="2:13" ht="15" customHeight="1">
      <c r="B185" s="186" t="s">
        <v>277</v>
      </c>
      <c r="C185" s="186"/>
      <c r="D185" s="186"/>
      <c r="E185" s="186"/>
      <c r="F185" s="186"/>
      <c r="G185" s="186"/>
      <c r="H185" s="186"/>
      <c r="I185" s="186"/>
      <c r="J185" s="186"/>
      <c r="K185" s="53"/>
      <c r="L185" s="81"/>
      <c r="M185" s="69"/>
    </row>
    <row r="186" spans="2:13" ht="15" customHeight="1">
      <c r="B186" s="186"/>
      <c r="C186" s="186"/>
      <c r="D186" s="186"/>
      <c r="E186" s="186"/>
      <c r="F186" s="186"/>
      <c r="G186" s="186"/>
      <c r="H186" s="186"/>
      <c r="I186" s="186"/>
      <c r="J186" s="186"/>
      <c r="K186" s="53"/>
      <c r="L186" s="81"/>
      <c r="M186" s="69"/>
    </row>
    <row r="187" spans="2:13" ht="15" customHeight="1">
      <c r="B187" s="186"/>
      <c r="C187" s="186"/>
      <c r="D187" s="186"/>
      <c r="E187" s="186"/>
      <c r="F187" s="186"/>
      <c r="G187" s="186"/>
      <c r="H187" s="186"/>
      <c r="I187" s="186"/>
      <c r="J187" s="186"/>
      <c r="K187" s="53"/>
      <c r="L187" s="81"/>
      <c r="M187" s="69"/>
    </row>
    <row r="188" spans="2:13" ht="15" customHeight="1">
      <c r="B188" s="186"/>
      <c r="C188" s="186"/>
      <c r="D188" s="186"/>
      <c r="E188" s="186"/>
      <c r="F188" s="186"/>
      <c r="G188" s="186"/>
      <c r="H188" s="186"/>
      <c r="I188" s="186"/>
      <c r="J188" s="186"/>
      <c r="K188" s="53"/>
      <c r="L188" s="81"/>
      <c r="M188" s="69"/>
    </row>
    <row r="189" spans="2:13" ht="15" customHeight="1">
      <c r="B189" s="161"/>
      <c r="C189" s="161"/>
      <c r="D189" s="161"/>
      <c r="E189" s="161"/>
      <c r="F189" s="161"/>
      <c r="G189" s="161"/>
      <c r="H189" s="161"/>
      <c r="I189" s="161"/>
      <c r="J189" s="161"/>
      <c r="K189" s="53"/>
      <c r="L189" s="81"/>
      <c r="M189" s="69"/>
    </row>
    <row r="190" spans="3:13" ht="8.25" customHeight="1">
      <c r="C190" s="53"/>
      <c r="D190" s="53"/>
      <c r="E190" s="53"/>
      <c r="F190" s="53"/>
      <c r="G190" s="53"/>
      <c r="H190" s="53"/>
      <c r="I190" s="53"/>
      <c r="J190" s="53"/>
      <c r="K190" s="53"/>
      <c r="L190" s="81"/>
      <c r="M190" s="69"/>
    </row>
    <row r="191" spans="10:13" ht="15">
      <c r="J191" s="127" t="s">
        <v>269</v>
      </c>
      <c r="L191" s="69"/>
      <c r="M191" s="69"/>
    </row>
    <row r="192" spans="10:13" ht="15">
      <c r="J192" s="127"/>
      <c r="L192" s="69"/>
      <c r="M192" s="69"/>
    </row>
    <row r="193" spans="10:13" ht="15">
      <c r="J193" s="127"/>
      <c r="L193" s="69"/>
      <c r="M193" s="69"/>
    </row>
    <row r="194" spans="1:13" ht="16.5" customHeight="1">
      <c r="A194" s="49">
        <v>16</v>
      </c>
      <c r="B194" s="49" t="s">
        <v>161</v>
      </c>
      <c r="C194" s="53"/>
      <c r="D194" s="53"/>
      <c r="E194" s="53"/>
      <c r="F194" s="53"/>
      <c r="G194" s="53"/>
      <c r="H194" s="53"/>
      <c r="I194" s="53"/>
      <c r="J194" s="53"/>
      <c r="K194" s="53"/>
      <c r="L194" s="81"/>
      <c r="M194" s="69"/>
    </row>
    <row r="195" spans="12:13" ht="15">
      <c r="L195" s="69"/>
      <c r="M195" s="69"/>
    </row>
    <row r="196" spans="2:13" ht="15">
      <c r="B196" s="7" t="s">
        <v>111</v>
      </c>
      <c r="L196" s="69"/>
      <c r="M196" s="69"/>
    </row>
    <row r="197" spans="12:13" ht="15">
      <c r="L197" s="69"/>
      <c r="M197" s="69"/>
    </row>
    <row r="198" spans="1:13" ht="15" customHeight="1">
      <c r="A198" s="49">
        <v>17</v>
      </c>
      <c r="B198" s="49" t="s">
        <v>29</v>
      </c>
      <c r="L198" s="86"/>
      <c r="M198" s="69"/>
    </row>
    <row r="199" spans="12:13" ht="15">
      <c r="L199" s="70"/>
      <c r="M199" s="70"/>
    </row>
    <row r="200" spans="2:13" ht="15">
      <c r="B200" s="7" t="s">
        <v>133</v>
      </c>
      <c r="L200" s="69"/>
      <c r="M200" s="69"/>
    </row>
    <row r="201" spans="7:8" ht="15" customHeight="1">
      <c r="G201" s="63" t="s">
        <v>163</v>
      </c>
      <c r="H201" s="63" t="s">
        <v>213</v>
      </c>
    </row>
    <row r="202" spans="7:13" ht="15">
      <c r="G202" s="63" t="s">
        <v>162</v>
      </c>
      <c r="H202" s="6" t="s">
        <v>212</v>
      </c>
      <c r="K202" s="6"/>
      <c r="L202" s="68"/>
      <c r="M202" s="68"/>
    </row>
    <row r="203" spans="7:13" ht="15">
      <c r="G203" s="63" t="s">
        <v>14</v>
      </c>
      <c r="H203" s="63" t="s">
        <v>139</v>
      </c>
      <c r="K203" s="6"/>
      <c r="L203" s="68"/>
      <c r="M203" s="68"/>
    </row>
    <row r="204" spans="2:13" ht="15">
      <c r="B204" s="7" t="s">
        <v>29</v>
      </c>
      <c r="L204" s="68"/>
      <c r="M204" s="68"/>
    </row>
    <row r="205" spans="2:13" ht="15">
      <c r="B205" s="51" t="s">
        <v>37</v>
      </c>
      <c r="G205" s="140">
        <f>1572-68</f>
        <v>1504</v>
      </c>
      <c r="H205" s="156">
        <f>3975-635-309-68</f>
        <v>2963</v>
      </c>
      <c r="K205" s="9"/>
      <c r="L205" s="68"/>
      <c r="M205" s="68"/>
    </row>
    <row r="206" spans="2:13" ht="15">
      <c r="B206" s="51" t="s">
        <v>218</v>
      </c>
      <c r="G206" s="140">
        <v>162</v>
      </c>
      <c r="H206" s="140">
        <f>61</f>
        <v>61</v>
      </c>
      <c r="K206" s="26"/>
      <c r="L206" s="53"/>
      <c r="M206" s="68"/>
    </row>
    <row r="207" spans="2:13" ht="15">
      <c r="B207" s="7" t="s">
        <v>138</v>
      </c>
      <c r="G207" s="140">
        <v>-1285</v>
      </c>
      <c r="H207" s="140">
        <v>-1499</v>
      </c>
      <c r="K207" s="26"/>
      <c r="L207" s="53"/>
      <c r="M207" s="53"/>
    </row>
    <row r="208" spans="7:13" ht="7.5" customHeight="1">
      <c r="G208" s="143"/>
      <c r="H208" s="143"/>
      <c r="K208" s="26"/>
      <c r="L208" s="53"/>
      <c r="M208" s="53"/>
    </row>
    <row r="209" spans="7:11" ht="15.75" thickBot="1">
      <c r="G209" s="151">
        <f>SUM(G205:G208)</f>
        <v>381</v>
      </c>
      <c r="H209" s="151">
        <f>SUM(H205:H207)</f>
        <v>1525</v>
      </c>
      <c r="K209" s="26"/>
    </row>
    <row r="210" spans="7:11" ht="15.75" thickTop="1">
      <c r="G210" s="26"/>
      <c r="H210" s="65"/>
      <c r="I210" s="65"/>
      <c r="J210" s="26"/>
      <c r="K210" s="26"/>
    </row>
    <row r="211" spans="2:11" ht="15">
      <c r="B211" s="177" t="s">
        <v>166</v>
      </c>
      <c r="C211" s="177"/>
      <c r="D211" s="177"/>
      <c r="E211" s="177"/>
      <c r="F211" s="177"/>
      <c r="G211" s="177"/>
      <c r="H211" s="177"/>
      <c r="I211" s="177"/>
      <c r="J211" s="177"/>
      <c r="K211" s="26"/>
    </row>
    <row r="212" spans="1:11" ht="15">
      <c r="A212" s="49" t="s">
        <v>15</v>
      </c>
      <c r="B212" s="177"/>
      <c r="C212" s="177"/>
      <c r="D212" s="177"/>
      <c r="E212" s="177"/>
      <c r="F212" s="177"/>
      <c r="G212" s="177"/>
      <c r="H212" s="177"/>
      <c r="I212" s="177"/>
      <c r="J212" s="177"/>
      <c r="K212" s="26"/>
    </row>
    <row r="213" spans="2:11" ht="15">
      <c r="B213" s="177"/>
      <c r="C213" s="177"/>
      <c r="D213" s="177"/>
      <c r="E213" s="177"/>
      <c r="F213" s="177"/>
      <c r="G213" s="177"/>
      <c r="H213" s="177"/>
      <c r="I213" s="177"/>
      <c r="J213" s="177"/>
      <c r="K213" s="26"/>
    </row>
    <row r="214" spans="7:11" ht="15">
      <c r="G214" s="26"/>
      <c r="J214" s="26"/>
      <c r="K214" s="26"/>
    </row>
    <row r="215" spans="1:11" ht="15">
      <c r="A215" s="49">
        <v>18</v>
      </c>
      <c r="B215" s="49" t="s">
        <v>164</v>
      </c>
      <c r="G215" s="26"/>
      <c r="J215" s="26"/>
      <c r="K215" s="26"/>
    </row>
    <row r="216" spans="2:11" ht="15">
      <c r="B216" s="49"/>
      <c r="G216" s="26"/>
      <c r="J216" s="26"/>
      <c r="K216" s="26"/>
    </row>
    <row r="217" spans="2:11" ht="15">
      <c r="B217" s="116" t="s">
        <v>203</v>
      </c>
      <c r="C217" s="116"/>
      <c r="D217" s="116"/>
      <c r="E217" s="116"/>
      <c r="F217" s="116"/>
      <c r="G217" s="116"/>
      <c r="H217" s="116"/>
      <c r="I217" s="116"/>
      <c r="J217" s="85"/>
      <c r="K217" s="85"/>
    </row>
    <row r="218" spans="2:11" ht="15">
      <c r="B218" s="85"/>
      <c r="C218" s="85"/>
      <c r="D218" s="85"/>
      <c r="E218" s="85"/>
      <c r="F218" s="85"/>
      <c r="G218" s="85"/>
      <c r="H218" s="85"/>
      <c r="I218" s="85"/>
      <c r="J218" s="85"/>
      <c r="K218" s="85"/>
    </row>
    <row r="219" spans="1:11" ht="15">
      <c r="A219" s="49">
        <v>19</v>
      </c>
      <c r="B219" s="49" t="s">
        <v>165</v>
      </c>
      <c r="G219" s="26"/>
      <c r="J219" s="26"/>
      <c r="K219" s="26"/>
    </row>
    <row r="220" spans="7:11" ht="15">
      <c r="G220" s="26"/>
      <c r="J220" s="26"/>
      <c r="K220" s="26"/>
    </row>
    <row r="221" spans="2:11" ht="15">
      <c r="B221" s="7" t="s">
        <v>113</v>
      </c>
      <c r="G221" s="26"/>
      <c r="J221" s="26"/>
      <c r="K221" s="26"/>
    </row>
    <row r="222" spans="7:11" ht="15">
      <c r="G222" s="26"/>
      <c r="J222" s="26"/>
      <c r="K222" s="26"/>
    </row>
    <row r="223" spans="2:11" ht="15" customHeight="1">
      <c r="B223" s="7" t="s">
        <v>248</v>
      </c>
      <c r="G223" s="26"/>
      <c r="J223" s="26"/>
      <c r="K223" s="26"/>
    </row>
    <row r="224" spans="7:11" ht="6.75" customHeight="1">
      <c r="G224" s="26"/>
      <c r="J224" s="26"/>
      <c r="K224" s="26"/>
    </row>
    <row r="225" spans="7:11" ht="12.75" customHeight="1">
      <c r="G225" s="83" t="s">
        <v>14</v>
      </c>
      <c r="J225" s="26"/>
      <c r="K225" s="26"/>
    </row>
    <row r="226" spans="2:11" ht="15" customHeight="1">
      <c r="B226" s="1" t="s">
        <v>106</v>
      </c>
      <c r="C226" s="1"/>
      <c r="D226" s="1"/>
      <c r="E226" s="1"/>
      <c r="F226" s="1"/>
      <c r="G226" s="114">
        <v>176</v>
      </c>
      <c r="J226" s="26"/>
      <c r="K226" s="26"/>
    </row>
    <row r="227" spans="2:11" ht="15" customHeight="1">
      <c r="B227" s="1" t="s">
        <v>107</v>
      </c>
      <c r="C227" s="1"/>
      <c r="D227" s="1"/>
      <c r="E227" s="1"/>
      <c r="F227" s="1"/>
      <c r="G227" s="114">
        <v>108</v>
      </c>
      <c r="J227" s="26"/>
      <c r="K227" s="26"/>
    </row>
    <row r="228" spans="2:10" ht="15" customHeight="1">
      <c r="B228" s="1" t="s">
        <v>108</v>
      </c>
      <c r="C228" s="1"/>
      <c r="D228" s="1"/>
      <c r="E228" s="1"/>
      <c r="F228" s="1"/>
      <c r="G228" s="114">
        <v>102</v>
      </c>
      <c r="J228" s="26"/>
    </row>
    <row r="229" spans="7:10" ht="15">
      <c r="G229" s="26"/>
      <c r="J229" s="26"/>
    </row>
    <row r="230" spans="1:13" ht="15">
      <c r="A230" s="49">
        <v>20</v>
      </c>
      <c r="B230" s="90" t="s">
        <v>167</v>
      </c>
      <c r="G230" s="26"/>
      <c r="J230" s="26"/>
      <c r="L230" s="82"/>
      <c r="M230" s="82"/>
    </row>
    <row r="231" spans="1:13" ht="15">
      <c r="A231" s="26"/>
      <c r="G231" s="26"/>
      <c r="J231" s="26"/>
      <c r="L231" s="82"/>
      <c r="M231" s="82"/>
    </row>
    <row r="232" spans="1:11" ht="14.25" customHeight="1">
      <c r="A232" s="63"/>
      <c r="B232" s="75" t="s">
        <v>236</v>
      </c>
      <c r="C232" s="85"/>
      <c r="D232" s="85"/>
      <c r="E232" s="85"/>
      <c r="F232" s="85"/>
      <c r="G232" s="85"/>
      <c r="H232" s="85"/>
      <c r="I232" s="85"/>
      <c r="J232" s="85"/>
      <c r="K232" s="85"/>
    </row>
    <row r="233" spans="2:11" ht="14.25" customHeight="1">
      <c r="B233" s="85"/>
      <c r="C233" s="85"/>
      <c r="D233" s="85"/>
      <c r="E233" s="85"/>
      <c r="F233" s="85"/>
      <c r="G233" s="85"/>
      <c r="H233" s="85"/>
      <c r="I233" s="85"/>
      <c r="J233" s="85"/>
      <c r="K233" s="85"/>
    </row>
    <row r="234" spans="1:11" ht="15" customHeight="1">
      <c r="A234" s="63" t="s">
        <v>15</v>
      </c>
      <c r="B234" s="178" t="s">
        <v>278</v>
      </c>
      <c r="C234" s="178"/>
      <c r="D234" s="178"/>
      <c r="E234" s="178"/>
      <c r="F234" s="178"/>
      <c r="G234" s="178"/>
      <c r="H234" s="178"/>
      <c r="I234" s="178"/>
      <c r="J234" s="178"/>
      <c r="K234" s="85"/>
    </row>
    <row r="235" spans="1:11" ht="15" customHeight="1">
      <c r="A235" s="63"/>
      <c r="B235" s="178"/>
      <c r="C235" s="178"/>
      <c r="D235" s="178"/>
      <c r="E235" s="178"/>
      <c r="F235" s="178"/>
      <c r="G235" s="178"/>
      <c r="H235" s="178"/>
      <c r="I235" s="178"/>
      <c r="J235" s="178"/>
      <c r="K235" s="85"/>
    </row>
    <row r="236" spans="1:11" ht="15" customHeight="1">
      <c r="A236" s="63"/>
      <c r="B236" s="178"/>
      <c r="C236" s="178"/>
      <c r="D236" s="178"/>
      <c r="E236" s="178"/>
      <c r="F236" s="178"/>
      <c r="G236" s="178"/>
      <c r="H236" s="178"/>
      <c r="I236" s="178"/>
      <c r="J236" s="178"/>
      <c r="K236" s="85"/>
    </row>
    <row r="237" spans="2:11" ht="15" customHeight="1">
      <c r="B237" s="178"/>
      <c r="C237" s="178"/>
      <c r="D237" s="178"/>
      <c r="E237" s="178"/>
      <c r="F237" s="178"/>
      <c r="G237" s="178"/>
      <c r="H237" s="178"/>
      <c r="I237" s="178"/>
      <c r="J237" s="178"/>
      <c r="K237" s="82"/>
    </row>
    <row r="238" spans="2:11" ht="15" customHeight="1">
      <c r="B238" s="178"/>
      <c r="C238" s="178"/>
      <c r="D238" s="178"/>
      <c r="E238" s="178"/>
      <c r="F238" s="178"/>
      <c r="G238" s="178"/>
      <c r="H238" s="178"/>
      <c r="I238" s="178"/>
      <c r="J238" s="178"/>
      <c r="K238" s="82"/>
    </row>
    <row r="239" spans="2:11" ht="15" customHeight="1">
      <c r="B239" s="53"/>
      <c r="C239" s="53"/>
      <c r="D239" s="53"/>
      <c r="E239" s="53"/>
      <c r="F239" s="53"/>
      <c r="G239" s="53"/>
      <c r="H239" s="53"/>
      <c r="I239" s="53"/>
      <c r="J239" s="53" t="s">
        <v>15</v>
      </c>
      <c r="K239" s="82"/>
    </row>
    <row r="240" spans="2:12" ht="15" customHeight="1">
      <c r="B240" s="178" t="s">
        <v>237</v>
      </c>
      <c r="C240" s="177"/>
      <c r="D240" s="177"/>
      <c r="E240" s="177"/>
      <c r="F240" s="177"/>
      <c r="G240" s="177"/>
      <c r="H240" s="177"/>
      <c r="I240" s="177"/>
      <c r="J240" s="177"/>
      <c r="K240" s="68"/>
      <c r="L240" s="82"/>
    </row>
    <row r="241" spans="2:12" ht="15" customHeight="1">
      <c r="B241" s="177"/>
      <c r="C241" s="177"/>
      <c r="D241" s="177"/>
      <c r="E241" s="177"/>
      <c r="F241" s="177"/>
      <c r="G241" s="177"/>
      <c r="H241" s="177"/>
      <c r="I241" s="177"/>
      <c r="J241" s="177"/>
      <c r="K241" s="68"/>
      <c r="L241" s="82"/>
    </row>
    <row r="242" spans="2:12" ht="15" customHeight="1">
      <c r="B242" s="177"/>
      <c r="C242" s="177"/>
      <c r="D242" s="177"/>
      <c r="E242" s="177"/>
      <c r="F242" s="177"/>
      <c r="G242" s="177"/>
      <c r="H242" s="177"/>
      <c r="I242" s="177"/>
      <c r="J242" s="177"/>
      <c r="K242" s="68"/>
      <c r="L242" s="82"/>
    </row>
    <row r="243" spans="2:12" ht="15" customHeight="1">
      <c r="B243" s="68"/>
      <c r="C243" s="68"/>
      <c r="D243" s="68"/>
      <c r="E243" s="68"/>
      <c r="F243" s="68"/>
      <c r="G243" s="68"/>
      <c r="H243" s="68"/>
      <c r="I243" s="68"/>
      <c r="J243" s="68"/>
      <c r="K243" s="68"/>
      <c r="L243" s="82"/>
    </row>
    <row r="244" spans="1:12" ht="15" customHeight="1">
      <c r="A244" s="7"/>
      <c r="B244" s="173" t="s">
        <v>258</v>
      </c>
      <c r="C244" s="172"/>
      <c r="D244" s="172"/>
      <c r="E244" s="172"/>
      <c r="F244" s="172"/>
      <c r="G244" s="172"/>
      <c r="H244" s="172"/>
      <c r="I244" s="172"/>
      <c r="J244" s="172"/>
      <c r="K244" s="68"/>
      <c r="L244" s="82"/>
    </row>
    <row r="245" spans="2:12" ht="15" customHeight="1">
      <c r="B245" s="172"/>
      <c r="C245" s="172"/>
      <c r="D245" s="172"/>
      <c r="E245" s="172"/>
      <c r="F245" s="172"/>
      <c r="G245" s="172"/>
      <c r="H245" s="172"/>
      <c r="I245" s="172"/>
      <c r="J245" s="172"/>
      <c r="K245" s="68"/>
      <c r="L245" s="82"/>
    </row>
    <row r="246" spans="2:12" ht="15" customHeight="1">
      <c r="B246" s="172"/>
      <c r="C246" s="172"/>
      <c r="D246" s="172"/>
      <c r="E246" s="172"/>
      <c r="F246" s="172"/>
      <c r="G246" s="172"/>
      <c r="H246" s="172"/>
      <c r="I246" s="172"/>
      <c r="J246" s="172"/>
      <c r="K246" s="68"/>
      <c r="L246" s="82"/>
    </row>
    <row r="247" spans="2:12" ht="15" customHeight="1">
      <c r="B247" s="172"/>
      <c r="C247" s="172"/>
      <c r="D247" s="172"/>
      <c r="E247" s="172"/>
      <c r="F247" s="172"/>
      <c r="G247" s="172"/>
      <c r="H247" s="172"/>
      <c r="I247" s="172"/>
      <c r="J247" s="172"/>
      <c r="K247" s="68"/>
      <c r="L247" s="82"/>
    </row>
    <row r="248" spans="2:12" ht="15" customHeight="1">
      <c r="B248" s="172"/>
      <c r="C248" s="172"/>
      <c r="D248" s="172"/>
      <c r="E248" s="172"/>
      <c r="F248" s="172"/>
      <c r="G248" s="172"/>
      <c r="H248" s="172"/>
      <c r="I248" s="172"/>
      <c r="J248" s="172"/>
      <c r="K248" s="68"/>
      <c r="L248" s="82"/>
    </row>
    <row r="249" spans="2:12" ht="15" customHeight="1">
      <c r="B249" s="172"/>
      <c r="C249" s="172"/>
      <c r="D249" s="172"/>
      <c r="E249" s="172"/>
      <c r="F249" s="172"/>
      <c r="G249" s="172"/>
      <c r="H249" s="172"/>
      <c r="I249" s="172"/>
      <c r="J249" s="172"/>
      <c r="K249" s="68"/>
      <c r="L249" s="82"/>
    </row>
    <row r="250" spans="2:12" ht="15" customHeight="1">
      <c r="B250" s="172"/>
      <c r="C250" s="172"/>
      <c r="D250" s="172"/>
      <c r="E250" s="172"/>
      <c r="F250" s="172"/>
      <c r="G250" s="172"/>
      <c r="H250" s="172"/>
      <c r="I250" s="172"/>
      <c r="J250" s="172"/>
      <c r="K250" s="68"/>
      <c r="L250" s="82"/>
    </row>
    <row r="251" spans="2:12" ht="15" customHeight="1">
      <c r="B251" s="68"/>
      <c r="C251" s="68"/>
      <c r="D251" s="68"/>
      <c r="E251" s="68"/>
      <c r="F251" s="68"/>
      <c r="G251" s="68"/>
      <c r="H251" s="68"/>
      <c r="I251" s="68"/>
      <c r="J251" s="127" t="s">
        <v>279</v>
      </c>
      <c r="K251" s="68"/>
      <c r="L251" s="82"/>
    </row>
    <row r="252" spans="1:12" ht="15" customHeight="1">
      <c r="A252" s="7"/>
      <c r="B252" s="70"/>
      <c r="C252" s="70"/>
      <c r="D252" s="70"/>
      <c r="E252" s="70"/>
      <c r="F252" s="70"/>
      <c r="G252" s="70"/>
      <c r="H252" s="70"/>
      <c r="I252" s="70"/>
      <c r="J252" s="70"/>
      <c r="K252" s="68"/>
      <c r="L252" s="82"/>
    </row>
    <row r="253" spans="1:12" ht="15" customHeight="1">
      <c r="A253" s="7"/>
      <c r="B253" s="70"/>
      <c r="C253" s="70"/>
      <c r="D253" s="70"/>
      <c r="E253" s="70"/>
      <c r="F253" s="70"/>
      <c r="G253" s="70"/>
      <c r="H253" s="70"/>
      <c r="I253" s="70"/>
      <c r="J253" s="70"/>
      <c r="K253" s="68"/>
      <c r="L253" s="82"/>
    </row>
    <row r="254" spans="1:12" ht="15" customHeight="1">
      <c r="A254" s="7"/>
      <c r="B254" s="70"/>
      <c r="C254" s="70"/>
      <c r="D254" s="70"/>
      <c r="E254" s="70"/>
      <c r="F254" s="70"/>
      <c r="G254" s="70"/>
      <c r="H254" s="70"/>
      <c r="I254" s="70"/>
      <c r="J254" s="70"/>
      <c r="K254" s="68"/>
      <c r="L254" s="82"/>
    </row>
    <row r="255" spans="1:12" ht="15" customHeight="1">
      <c r="A255" s="7"/>
      <c r="B255" s="70"/>
      <c r="C255" s="70"/>
      <c r="D255" s="70"/>
      <c r="E255" s="70"/>
      <c r="F255" s="70"/>
      <c r="G255" s="70"/>
      <c r="H255" s="70"/>
      <c r="I255" s="70"/>
      <c r="J255" s="70"/>
      <c r="K255" s="68"/>
      <c r="L255" s="82"/>
    </row>
    <row r="256" spans="1:12" ht="15" customHeight="1">
      <c r="A256" s="49">
        <v>21</v>
      </c>
      <c r="B256" s="49" t="s">
        <v>3</v>
      </c>
      <c r="L256" s="53"/>
    </row>
    <row r="257" ht="15" customHeight="1">
      <c r="L257" s="82"/>
    </row>
    <row r="258" spans="2:12" ht="15" customHeight="1">
      <c r="B258" s="7" t="s">
        <v>38</v>
      </c>
      <c r="L258" s="68"/>
    </row>
    <row r="259" ht="8.25" customHeight="1">
      <c r="L259" s="68"/>
    </row>
    <row r="260" spans="7:12" ht="17.25" customHeight="1">
      <c r="G260" s="59" t="s">
        <v>102</v>
      </c>
      <c r="H260" s="59" t="s">
        <v>103</v>
      </c>
      <c r="I260" s="84" t="s">
        <v>100</v>
      </c>
      <c r="L260" s="68"/>
    </row>
    <row r="261" spans="7:12" ht="17.25" customHeight="1">
      <c r="G261" s="63" t="s">
        <v>14</v>
      </c>
      <c r="H261" s="63" t="s">
        <v>14</v>
      </c>
      <c r="I261" s="63" t="s">
        <v>14</v>
      </c>
      <c r="L261" s="68"/>
    </row>
    <row r="262" spans="2:12" ht="19.5" customHeight="1">
      <c r="B262" s="7" t="s">
        <v>101</v>
      </c>
      <c r="G262" s="140">
        <v>8643</v>
      </c>
      <c r="H262" s="140">
        <f>18664+421</f>
        <v>19085</v>
      </c>
      <c r="I262" s="140">
        <f>SUM(G262:H262)</f>
        <v>27728</v>
      </c>
      <c r="J262" s="65"/>
      <c r="L262" s="68"/>
    </row>
    <row r="263" spans="7:12" ht="15" customHeight="1">
      <c r="G263" s="106"/>
      <c r="H263" s="106"/>
      <c r="I263" s="140"/>
      <c r="L263" s="68"/>
    </row>
    <row r="264" spans="2:12" ht="14.25" customHeight="1">
      <c r="B264" s="7" t="s">
        <v>104</v>
      </c>
      <c r="G264" s="140">
        <v>2776</v>
      </c>
      <c r="H264" s="140">
        <v>1076</v>
      </c>
      <c r="I264" s="140">
        <f>SUM(G264:H264)</f>
        <v>3852</v>
      </c>
      <c r="J264" s="65"/>
      <c r="L264" s="82"/>
    </row>
    <row r="265" spans="7:12" ht="14.25" customHeight="1">
      <c r="G265" s="106"/>
      <c r="H265" s="106"/>
      <c r="I265" s="140"/>
      <c r="L265" s="82"/>
    </row>
    <row r="266" spans="2:12" ht="15">
      <c r="B266" s="10" t="s">
        <v>232</v>
      </c>
      <c r="G266" s="157">
        <v>0</v>
      </c>
      <c r="H266" s="140">
        <v>23770</v>
      </c>
      <c r="I266" s="140">
        <f>+G266+H266</f>
        <v>23770</v>
      </c>
      <c r="J266" s="65"/>
      <c r="L266" s="68"/>
    </row>
    <row r="267" spans="7:12" ht="15">
      <c r="G267" s="106"/>
      <c r="H267" s="106"/>
      <c r="I267" s="106"/>
      <c r="L267" s="68"/>
    </row>
    <row r="268" spans="7:12" ht="15.75" thickBot="1">
      <c r="G268" s="158">
        <f>SUM(G262:G267)</f>
        <v>11419</v>
      </c>
      <c r="H268" s="158">
        <f>SUM(H262:H267)</f>
        <v>43931</v>
      </c>
      <c r="I268" s="158">
        <f>SUM(I262:I267)</f>
        <v>55350</v>
      </c>
      <c r="L268" s="68"/>
    </row>
    <row r="269" spans="7:12" ht="14.25" customHeight="1" thickTop="1">
      <c r="G269" s="64"/>
      <c r="L269" s="85"/>
    </row>
    <row r="270" spans="1:7" ht="15">
      <c r="A270" s="49">
        <v>22</v>
      </c>
      <c r="B270" s="49" t="s">
        <v>4</v>
      </c>
      <c r="G270" s="26"/>
    </row>
    <row r="271" ht="15">
      <c r="G271" s="26"/>
    </row>
    <row r="272" spans="2:7" ht="15">
      <c r="B272" s="7" t="s">
        <v>135</v>
      </c>
      <c r="G272" s="26"/>
    </row>
    <row r="273" ht="15">
      <c r="G273" s="26"/>
    </row>
    <row r="274" spans="1:12" ht="13.5" customHeight="1">
      <c r="A274" s="49">
        <v>23</v>
      </c>
      <c r="B274" s="74" t="s">
        <v>5</v>
      </c>
      <c r="G274" s="26"/>
      <c r="L274" s="84"/>
    </row>
    <row r="275" spans="2:12" ht="15">
      <c r="B275" s="10"/>
      <c r="G275" s="26"/>
      <c r="L275" s="63"/>
    </row>
    <row r="276" spans="2:13" ht="15">
      <c r="B276" s="10" t="s">
        <v>114</v>
      </c>
      <c r="G276" s="26"/>
      <c r="L276" s="9"/>
      <c r="M276" s="65"/>
    </row>
    <row r="277" spans="3:12" ht="17.25" customHeight="1">
      <c r="C277" s="73"/>
      <c r="D277" s="73"/>
      <c r="E277" s="73"/>
      <c r="F277" s="73"/>
      <c r="G277" s="73"/>
      <c r="H277" s="73"/>
      <c r="I277" s="73"/>
      <c r="J277" s="73"/>
      <c r="K277" s="73"/>
      <c r="L277" s="9"/>
    </row>
    <row r="278" spans="1:13" ht="12.75" customHeight="1">
      <c r="A278" s="63"/>
      <c r="B278" s="168" t="s">
        <v>251</v>
      </c>
      <c r="C278" s="169"/>
      <c r="D278" s="169"/>
      <c r="E278" s="169"/>
      <c r="F278" s="169"/>
      <c r="G278" s="169"/>
      <c r="H278" s="169"/>
      <c r="I278" s="169"/>
      <c r="J278" s="169"/>
      <c r="K278" s="73"/>
      <c r="L278" s="9"/>
      <c r="M278" s="65"/>
    </row>
    <row r="279" spans="1:12" ht="15">
      <c r="A279" s="7"/>
      <c r="B279" s="169"/>
      <c r="C279" s="169"/>
      <c r="D279" s="169"/>
      <c r="E279" s="169"/>
      <c r="F279" s="169"/>
      <c r="G279" s="169"/>
      <c r="H279" s="169"/>
      <c r="I279" s="169"/>
      <c r="J279" s="169"/>
      <c r="K279" s="73"/>
      <c r="L279" s="9"/>
    </row>
    <row r="280" spans="1:12" ht="15">
      <c r="A280" s="63"/>
      <c r="B280" s="169"/>
      <c r="C280" s="169"/>
      <c r="D280" s="169"/>
      <c r="E280" s="169"/>
      <c r="F280" s="169"/>
      <c r="G280" s="169"/>
      <c r="H280" s="169"/>
      <c r="I280" s="169"/>
      <c r="J280" s="169"/>
      <c r="K280" s="73"/>
      <c r="L280" s="9"/>
    </row>
    <row r="281" spans="1:11" ht="15">
      <c r="A281" s="63"/>
      <c r="B281" s="169"/>
      <c r="C281" s="169"/>
      <c r="D281" s="169"/>
      <c r="E281" s="169"/>
      <c r="F281" s="169"/>
      <c r="G281" s="169"/>
      <c r="H281" s="169"/>
      <c r="I281" s="169"/>
      <c r="J281" s="169"/>
      <c r="K281" s="73"/>
    </row>
    <row r="282" spans="1:12" ht="15">
      <c r="A282" s="63"/>
      <c r="B282" s="169"/>
      <c r="C282" s="169"/>
      <c r="D282" s="169"/>
      <c r="E282" s="169"/>
      <c r="F282" s="169"/>
      <c r="G282" s="169"/>
      <c r="H282" s="169"/>
      <c r="I282" s="169"/>
      <c r="J282" s="169"/>
      <c r="K282" s="73"/>
      <c r="L282" s="26"/>
    </row>
    <row r="283" spans="1:7" ht="9.75" customHeight="1">
      <c r="A283" s="63"/>
      <c r="B283" s="10"/>
      <c r="G283" s="26"/>
    </row>
    <row r="284" spans="1:11" ht="15" customHeight="1">
      <c r="A284" s="63"/>
      <c r="B284" s="168" t="s">
        <v>261</v>
      </c>
      <c r="C284" s="169"/>
      <c r="D284" s="169"/>
      <c r="E284" s="169"/>
      <c r="F284" s="169"/>
      <c r="G284" s="169"/>
      <c r="H284" s="169"/>
      <c r="I284" s="169"/>
      <c r="J284" s="169"/>
      <c r="K284" s="73"/>
    </row>
    <row r="285" spans="1:11" ht="15">
      <c r="A285" s="63"/>
      <c r="B285" s="169"/>
      <c r="C285" s="169"/>
      <c r="D285" s="169"/>
      <c r="E285" s="169"/>
      <c r="F285" s="169"/>
      <c r="G285" s="169"/>
      <c r="H285" s="169"/>
      <c r="I285" s="169"/>
      <c r="J285" s="169"/>
      <c r="K285" s="73"/>
    </row>
    <row r="286" spans="1:11" ht="15" customHeight="1">
      <c r="A286" s="63"/>
      <c r="B286" s="169"/>
      <c r="C286" s="169"/>
      <c r="D286" s="169"/>
      <c r="E286" s="169"/>
      <c r="F286" s="169"/>
      <c r="G286" s="169"/>
      <c r="H286" s="169"/>
      <c r="I286" s="169"/>
      <c r="J286" s="169"/>
      <c r="K286" s="73"/>
    </row>
    <row r="287" spans="1:11" ht="9.75" customHeight="1">
      <c r="A287" s="63"/>
      <c r="B287" s="72"/>
      <c r="C287" s="72"/>
      <c r="D287" s="72"/>
      <c r="E287" s="72"/>
      <c r="F287" s="72"/>
      <c r="G287" s="72"/>
      <c r="H287" s="72"/>
      <c r="I287" s="72"/>
      <c r="J287" s="72"/>
      <c r="K287" s="73"/>
    </row>
    <row r="288" spans="1:11" ht="15" customHeight="1">
      <c r="A288" s="53"/>
      <c r="B288" s="168" t="s">
        <v>285</v>
      </c>
      <c r="C288" s="169"/>
      <c r="D288" s="169"/>
      <c r="E288" s="169"/>
      <c r="F288" s="169"/>
      <c r="G288" s="169"/>
      <c r="H288" s="169"/>
      <c r="I288" s="169"/>
      <c r="J288" s="169"/>
      <c r="K288" s="73"/>
    </row>
    <row r="289" spans="1:11" ht="15">
      <c r="A289" s="154"/>
      <c r="B289" s="169"/>
      <c r="C289" s="169"/>
      <c r="D289" s="169"/>
      <c r="E289" s="169"/>
      <c r="F289" s="169"/>
      <c r="G289" s="169"/>
      <c r="H289" s="169"/>
      <c r="I289" s="169"/>
      <c r="J289" s="169"/>
      <c r="K289" s="73"/>
    </row>
    <row r="290" spans="1:11" ht="15">
      <c r="A290" s="63"/>
      <c r="B290" s="169"/>
      <c r="C290" s="169"/>
      <c r="D290" s="169"/>
      <c r="E290" s="169"/>
      <c r="F290" s="169"/>
      <c r="G290" s="169"/>
      <c r="H290" s="169"/>
      <c r="I290" s="169"/>
      <c r="J290" s="169"/>
      <c r="K290" s="73"/>
    </row>
    <row r="291" spans="1:13" ht="15">
      <c r="A291" s="63"/>
      <c r="B291" s="169"/>
      <c r="C291" s="169"/>
      <c r="D291" s="169"/>
      <c r="E291" s="169"/>
      <c r="F291" s="169"/>
      <c r="G291" s="169"/>
      <c r="H291" s="169"/>
      <c r="I291" s="169"/>
      <c r="J291" s="169"/>
      <c r="K291" s="73"/>
      <c r="L291" s="72"/>
      <c r="M291" s="72"/>
    </row>
    <row r="292" spans="1:13" ht="15">
      <c r="A292" s="63"/>
      <c r="B292" s="169"/>
      <c r="C292" s="169"/>
      <c r="D292" s="169"/>
      <c r="E292" s="169"/>
      <c r="F292" s="169"/>
      <c r="G292" s="169"/>
      <c r="H292" s="169"/>
      <c r="I292" s="169"/>
      <c r="J292" s="169"/>
      <c r="K292" s="73"/>
      <c r="L292" s="72"/>
      <c r="M292" s="72"/>
    </row>
    <row r="293" spans="1:13" ht="15">
      <c r="A293" s="63"/>
      <c r="B293" s="169"/>
      <c r="C293" s="169"/>
      <c r="D293" s="169"/>
      <c r="E293" s="169"/>
      <c r="F293" s="169"/>
      <c r="G293" s="169"/>
      <c r="H293" s="169"/>
      <c r="I293" s="169"/>
      <c r="J293" s="169"/>
      <c r="K293" s="73"/>
      <c r="L293" s="72"/>
      <c r="M293" s="72"/>
    </row>
    <row r="294" spans="1:13" ht="15" customHeight="1">
      <c r="A294" s="63"/>
      <c r="B294" s="169"/>
      <c r="C294" s="169"/>
      <c r="D294" s="169"/>
      <c r="E294" s="169"/>
      <c r="F294" s="169"/>
      <c r="G294" s="169"/>
      <c r="H294" s="169"/>
      <c r="I294" s="169"/>
      <c r="J294" s="169"/>
      <c r="K294" s="73"/>
      <c r="L294" s="72"/>
      <c r="M294" s="72"/>
    </row>
    <row r="295" spans="2:13" ht="15" customHeight="1">
      <c r="B295" s="73"/>
      <c r="C295" s="73"/>
      <c r="D295" s="73"/>
      <c r="E295" s="73"/>
      <c r="F295" s="73"/>
      <c r="G295" s="73"/>
      <c r="H295" s="73"/>
      <c r="I295" s="73"/>
      <c r="J295" s="73"/>
      <c r="K295" s="73"/>
      <c r="L295" s="72"/>
      <c r="M295" s="72"/>
    </row>
    <row r="296" spans="2:13" ht="15" customHeight="1">
      <c r="B296" s="172" t="s">
        <v>115</v>
      </c>
      <c r="C296" s="172"/>
      <c r="D296" s="172"/>
      <c r="E296" s="172"/>
      <c r="F296" s="172"/>
      <c r="G296" s="172"/>
      <c r="H296" s="172"/>
      <c r="I296" s="172"/>
      <c r="J296" s="172"/>
      <c r="K296" s="72"/>
      <c r="L296" s="72"/>
      <c r="M296" s="72"/>
    </row>
    <row r="297" spans="2:11" ht="12" customHeight="1">
      <c r="B297" s="172"/>
      <c r="C297" s="172"/>
      <c r="D297" s="172"/>
      <c r="E297" s="172"/>
      <c r="F297" s="172"/>
      <c r="G297" s="172"/>
      <c r="H297" s="172"/>
      <c r="I297" s="172"/>
      <c r="J297" s="172"/>
      <c r="K297" s="70"/>
    </row>
    <row r="298" spans="2:13" ht="15">
      <c r="B298" s="172"/>
      <c r="C298" s="172"/>
      <c r="D298" s="172"/>
      <c r="E298" s="172"/>
      <c r="F298" s="172"/>
      <c r="G298" s="172"/>
      <c r="H298" s="172"/>
      <c r="I298" s="172"/>
      <c r="J298" s="172"/>
      <c r="K298" s="70"/>
      <c r="L298" s="72"/>
      <c r="M298" s="72"/>
    </row>
    <row r="299" spans="2:13" ht="9.75" customHeight="1">
      <c r="B299" s="69"/>
      <c r="C299" s="69"/>
      <c r="D299" s="69"/>
      <c r="E299" s="69"/>
      <c r="F299" s="69"/>
      <c r="G299" s="69"/>
      <c r="H299" s="69"/>
      <c r="I299" s="69"/>
      <c r="J299" s="69"/>
      <c r="K299" s="70"/>
      <c r="L299" s="72"/>
      <c r="M299" s="72"/>
    </row>
    <row r="300" spans="2:13" ht="15">
      <c r="B300" s="172" t="s">
        <v>116</v>
      </c>
      <c r="C300" s="172"/>
      <c r="D300" s="172"/>
      <c r="E300" s="172"/>
      <c r="F300" s="172"/>
      <c r="G300" s="172"/>
      <c r="H300" s="172"/>
      <c r="I300" s="172"/>
      <c r="J300" s="172"/>
      <c r="K300" s="70"/>
      <c r="L300" s="72"/>
      <c r="M300" s="72"/>
    </row>
    <row r="301" spans="2:13" ht="15">
      <c r="B301" s="172"/>
      <c r="C301" s="172"/>
      <c r="D301" s="172"/>
      <c r="E301" s="172"/>
      <c r="F301" s="172"/>
      <c r="G301" s="172"/>
      <c r="H301" s="172"/>
      <c r="I301" s="172"/>
      <c r="J301" s="172"/>
      <c r="K301" s="70"/>
      <c r="L301" s="72"/>
      <c r="M301" s="72"/>
    </row>
    <row r="302" spans="2:13" ht="15">
      <c r="B302" s="172"/>
      <c r="C302" s="172"/>
      <c r="D302" s="172"/>
      <c r="E302" s="172"/>
      <c r="F302" s="172"/>
      <c r="G302" s="172"/>
      <c r="H302" s="172"/>
      <c r="I302" s="172"/>
      <c r="J302" s="172"/>
      <c r="K302" s="70"/>
      <c r="L302" s="72"/>
      <c r="M302" s="72"/>
    </row>
    <row r="303" spans="2:13" ht="15">
      <c r="B303" s="172"/>
      <c r="C303" s="172"/>
      <c r="D303" s="172"/>
      <c r="E303" s="172"/>
      <c r="F303" s="172"/>
      <c r="G303" s="172"/>
      <c r="H303" s="172"/>
      <c r="I303" s="172"/>
      <c r="J303" s="172"/>
      <c r="K303" s="70"/>
      <c r="L303" s="72"/>
      <c r="M303" s="72"/>
    </row>
    <row r="304" spans="2:13" ht="15">
      <c r="B304" s="172"/>
      <c r="C304" s="172"/>
      <c r="D304" s="172"/>
      <c r="E304" s="172"/>
      <c r="F304" s="172"/>
      <c r="G304" s="172"/>
      <c r="H304" s="172"/>
      <c r="I304" s="172"/>
      <c r="J304" s="172"/>
      <c r="K304" s="70"/>
      <c r="L304" s="72"/>
      <c r="M304" s="72"/>
    </row>
    <row r="305" spans="2:13" ht="15">
      <c r="B305" s="172"/>
      <c r="C305" s="172"/>
      <c r="D305" s="172"/>
      <c r="E305" s="172"/>
      <c r="F305" s="172"/>
      <c r="G305" s="172"/>
      <c r="H305" s="172"/>
      <c r="I305" s="172"/>
      <c r="J305" s="172"/>
      <c r="K305" s="70"/>
      <c r="L305" s="72"/>
      <c r="M305" s="72"/>
    </row>
    <row r="306" spans="2:13" ht="10.5" customHeight="1">
      <c r="B306" s="69"/>
      <c r="C306" s="69"/>
      <c r="D306" s="69"/>
      <c r="E306" s="69"/>
      <c r="F306" s="69"/>
      <c r="G306" s="69"/>
      <c r="H306" s="69"/>
      <c r="I306" s="69"/>
      <c r="J306" s="69"/>
      <c r="K306" s="70"/>
      <c r="L306" s="72"/>
      <c r="M306" s="72"/>
    </row>
    <row r="307" spans="2:13" ht="15" customHeight="1">
      <c r="B307" s="171" t="s">
        <v>262</v>
      </c>
      <c r="C307" s="171"/>
      <c r="D307" s="171"/>
      <c r="E307" s="171"/>
      <c r="F307" s="171"/>
      <c r="G307" s="171"/>
      <c r="H307" s="171"/>
      <c r="I307" s="171"/>
      <c r="J307" s="171"/>
      <c r="K307" s="70"/>
      <c r="L307" s="72"/>
      <c r="M307" s="72"/>
    </row>
    <row r="308" spans="2:13" ht="15">
      <c r="B308" s="171"/>
      <c r="C308" s="171"/>
      <c r="D308" s="171"/>
      <c r="E308" s="171"/>
      <c r="F308" s="171"/>
      <c r="G308" s="171"/>
      <c r="H308" s="171"/>
      <c r="I308" s="171"/>
      <c r="J308" s="171"/>
      <c r="K308" s="70"/>
      <c r="L308" s="72"/>
      <c r="M308" s="72"/>
    </row>
    <row r="309" spans="2:13" ht="15">
      <c r="B309" s="171"/>
      <c r="C309" s="171"/>
      <c r="D309" s="171"/>
      <c r="E309" s="171"/>
      <c r="F309" s="171"/>
      <c r="G309" s="171"/>
      <c r="H309" s="171"/>
      <c r="I309" s="171"/>
      <c r="J309" s="171"/>
      <c r="K309" s="70"/>
      <c r="L309" s="72"/>
      <c r="M309" s="72"/>
    </row>
    <row r="310" spans="2:13" ht="15">
      <c r="B310" s="171"/>
      <c r="C310" s="171"/>
      <c r="D310" s="171"/>
      <c r="E310" s="171"/>
      <c r="F310" s="171"/>
      <c r="G310" s="171"/>
      <c r="H310" s="171"/>
      <c r="I310" s="171"/>
      <c r="J310" s="171"/>
      <c r="K310" s="70"/>
      <c r="L310" s="72"/>
      <c r="M310" s="72"/>
    </row>
    <row r="311" spans="2:13" ht="15">
      <c r="B311" s="171"/>
      <c r="C311" s="171"/>
      <c r="D311" s="171"/>
      <c r="E311" s="171"/>
      <c r="F311" s="171"/>
      <c r="G311" s="171"/>
      <c r="H311" s="171"/>
      <c r="I311" s="171"/>
      <c r="J311" s="171"/>
      <c r="K311" s="70"/>
      <c r="L311" s="72"/>
      <c r="M311" s="72"/>
    </row>
    <row r="312" spans="2:13" ht="15">
      <c r="B312" s="69"/>
      <c r="C312" s="69"/>
      <c r="D312" s="69"/>
      <c r="E312" s="69"/>
      <c r="F312" s="69"/>
      <c r="G312" s="69"/>
      <c r="H312" s="69"/>
      <c r="I312" s="69"/>
      <c r="J312" s="152"/>
      <c r="K312" s="70"/>
      <c r="L312" s="72"/>
      <c r="M312" s="72"/>
    </row>
    <row r="313" spans="2:13" ht="15">
      <c r="B313" s="69"/>
      <c r="C313" s="69"/>
      <c r="D313" s="69"/>
      <c r="E313" s="69"/>
      <c r="F313" s="69"/>
      <c r="G313" s="69"/>
      <c r="H313" s="69"/>
      <c r="I313" s="69"/>
      <c r="J313" s="152" t="s">
        <v>268</v>
      </c>
      <c r="K313" s="70"/>
      <c r="L313" s="72"/>
      <c r="M313" s="72"/>
    </row>
    <row r="314" spans="2:13" ht="14.25" customHeight="1">
      <c r="B314" s="70"/>
      <c r="C314" s="70"/>
      <c r="D314" s="70"/>
      <c r="E314" s="70"/>
      <c r="F314" s="70"/>
      <c r="G314" s="70"/>
      <c r="H314" s="70"/>
      <c r="I314" s="70"/>
      <c r="J314" s="70"/>
      <c r="K314" s="70"/>
      <c r="L314" s="72"/>
      <c r="M314" s="72"/>
    </row>
    <row r="315" spans="2:13" ht="14.25" customHeight="1">
      <c r="B315" s="70"/>
      <c r="C315" s="70"/>
      <c r="D315" s="70"/>
      <c r="E315" s="70"/>
      <c r="F315" s="70"/>
      <c r="G315" s="70"/>
      <c r="H315" s="70"/>
      <c r="I315" s="70"/>
      <c r="J315" s="70"/>
      <c r="K315" s="70"/>
      <c r="L315" s="72"/>
      <c r="M315" s="72"/>
    </row>
    <row r="316" spans="2:13" ht="14.25" customHeight="1">
      <c r="B316" s="70"/>
      <c r="C316" s="70"/>
      <c r="D316" s="70"/>
      <c r="E316" s="70"/>
      <c r="F316" s="70"/>
      <c r="G316" s="70"/>
      <c r="H316" s="70"/>
      <c r="I316" s="70"/>
      <c r="J316" s="70"/>
      <c r="K316" s="70"/>
      <c r="L316" s="72"/>
      <c r="M316" s="72"/>
    </row>
    <row r="317" spans="1:13" ht="14.25" customHeight="1">
      <c r="A317" s="49">
        <v>23</v>
      </c>
      <c r="B317" s="74" t="s">
        <v>204</v>
      </c>
      <c r="C317" s="70"/>
      <c r="D317" s="70"/>
      <c r="E317" s="70"/>
      <c r="F317" s="70"/>
      <c r="G317" s="70"/>
      <c r="H317" s="70"/>
      <c r="I317" s="70"/>
      <c r="J317" s="70"/>
      <c r="K317" s="70"/>
      <c r="L317" s="72"/>
      <c r="M317" s="72"/>
    </row>
    <row r="318" spans="2:13" ht="14.25" customHeight="1">
      <c r="B318" s="70"/>
      <c r="C318" s="70"/>
      <c r="D318" s="70"/>
      <c r="E318" s="70"/>
      <c r="F318" s="70"/>
      <c r="G318" s="70"/>
      <c r="H318" s="70"/>
      <c r="I318" s="70"/>
      <c r="J318" s="70"/>
      <c r="K318" s="70"/>
      <c r="L318" s="72"/>
      <c r="M318" s="72"/>
    </row>
    <row r="319" spans="1:13" ht="15">
      <c r="A319" s="63"/>
      <c r="B319" s="173" t="s">
        <v>234</v>
      </c>
      <c r="C319" s="172"/>
      <c r="D319" s="172"/>
      <c r="E319" s="172"/>
      <c r="F319" s="172"/>
      <c r="G319" s="172"/>
      <c r="H319" s="172"/>
      <c r="I319" s="172"/>
      <c r="J319" s="172"/>
      <c r="K319" s="89"/>
      <c r="L319" s="69"/>
      <c r="M319" s="69"/>
    </row>
    <row r="320" spans="2:13" ht="15">
      <c r="B320" s="172"/>
      <c r="C320" s="172"/>
      <c r="D320" s="172"/>
      <c r="E320" s="172"/>
      <c r="F320" s="172"/>
      <c r="G320" s="172"/>
      <c r="H320" s="172"/>
      <c r="I320" s="172"/>
      <c r="J320" s="172"/>
      <c r="K320" s="89"/>
      <c r="L320" s="69"/>
      <c r="M320" s="69"/>
    </row>
    <row r="321" spans="2:13" ht="15">
      <c r="B321" s="172"/>
      <c r="C321" s="172"/>
      <c r="D321" s="172"/>
      <c r="E321" s="172"/>
      <c r="F321" s="172"/>
      <c r="G321" s="172"/>
      <c r="H321" s="172"/>
      <c r="I321" s="172"/>
      <c r="J321" s="172"/>
      <c r="K321" s="89"/>
      <c r="L321" s="69"/>
      <c r="M321" s="69"/>
    </row>
    <row r="322" spans="2:13" ht="15">
      <c r="B322" s="172"/>
      <c r="C322" s="172"/>
      <c r="D322" s="172"/>
      <c r="E322" s="172"/>
      <c r="F322" s="172"/>
      <c r="G322" s="172"/>
      <c r="H322" s="172"/>
      <c r="I322" s="172"/>
      <c r="J322" s="172"/>
      <c r="K322" s="89"/>
      <c r="L322" s="69"/>
      <c r="M322" s="69"/>
    </row>
    <row r="323" spans="2:13" ht="15">
      <c r="B323" s="172"/>
      <c r="C323" s="172"/>
      <c r="D323" s="172"/>
      <c r="E323" s="172"/>
      <c r="F323" s="172"/>
      <c r="G323" s="172"/>
      <c r="H323" s="172"/>
      <c r="I323" s="172"/>
      <c r="J323" s="172"/>
      <c r="K323" s="89"/>
      <c r="L323" s="69"/>
      <c r="M323" s="69"/>
    </row>
    <row r="324" spans="3:13" ht="15" customHeight="1">
      <c r="C324" s="160"/>
      <c r="D324" s="160"/>
      <c r="E324" s="160"/>
      <c r="F324" s="160"/>
      <c r="G324" s="160"/>
      <c r="H324" s="160"/>
      <c r="I324" s="160"/>
      <c r="J324" s="160"/>
      <c r="K324" s="69"/>
      <c r="L324" s="69"/>
      <c r="M324" s="69"/>
    </row>
    <row r="325" spans="2:13" ht="15" customHeight="1">
      <c r="B325" s="164" t="s">
        <v>263</v>
      </c>
      <c r="C325" s="164"/>
      <c r="D325" s="164"/>
      <c r="E325" s="164"/>
      <c r="F325" s="164"/>
      <c r="G325" s="164"/>
      <c r="H325" s="164"/>
      <c r="I325" s="164"/>
      <c r="J325" s="164"/>
      <c r="K325" s="69"/>
      <c r="L325" s="69"/>
      <c r="M325" s="69"/>
    </row>
    <row r="326" spans="2:13" ht="15">
      <c r="B326" s="164"/>
      <c r="C326" s="164"/>
      <c r="D326" s="164"/>
      <c r="E326" s="164"/>
      <c r="F326" s="164"/>
      <c r="G326" s="164"/>
      <c r="H326" s="164"/>
      <c r="I326" s="164"/>
      <c r="J326" s="164"/>
      <c r="K326" s="69"/>
      <c r="L326" s="69"/>
      <c r="M326" s="69"/>
    </row>
    <row r="327" spans="1:13" ht="15" customHeight="1">
      <c r="A327" s="49" t="s">
        <v>15</v>
      </c>
      <c r="B327" s="164"/>
      <c r="C327" s="164"/>
      <c r="D327" s="164"/>
      <c r="E327" s="164"/>
      <c r="F327" s="164"/>
      <c r="G327" s="164"/>
      <c r="H327" s="164"/>
      <c r="I327" s="164"/>
      <c r="J327" s="164"/>
      <c r="K327" s="69"/>
      <c r="L327" s="69"/>
      <c r="M327" s="69"/>
    </row>
    <row r="328" spans="2:13" ht="15" customHeight="1">
      <c r="B328" s="164"/>
      <c r="C328" s="164"/>
      <c r="D328" s="164"/>
      <c r="E328" s="164"/>
      <c r="F328" s="164"/>
      <c r="G328" s="164"/>
      <c r="H328" s="164"/>
      <c r="I328" s="164"/>
      <c r="J328" s="164"/>
      <c r="K328" s="69"/>
      <c r="L328" s="69"/>
      <c r="M328" s="69"/>
    </row>
    <row r="329" spans="2:13" ht="15" customHeight="1">
      <c r="B329" s="164"/>
      <c r="C329" s="164"/>
      <c r="D329" s="164"/>
      <c r="E329" s="164"/>
      <c r="F329" s="164"/>
      <c r="G329" s="164"/>
      <c r="H329" s="164"/>
      <c r="I329" s="164"/>
      <c r="J329" s="164"/>
      <c r="K329" s="69"/>
      <c r="L329" s="69"/>
      <c r="M329" s="69"/>
    </row>
    <row r="330" spans="2:13" ht="11.25" customHeight="1">
      <c r="B330" s="53"/>
      <c r="C330" s="53"/>
      <c r="D330" s="53"/>
      <c r="E330" s="53"/>
      <c r="F330" s="53"/>
      <c r="G330" s="53"/>
      <c r="H330" s="53"/>
      <c r="I330" s="53"/>
      <c r="J330" s="53"/>
      <c r="K330" s="69"/>
      <c r="L330" s="69"/>
      <c r="M330" s="69"/>
    </row>
    <row r="331" spans="2:13" ht="11.25" customHeight="1">
      <c r="B331" s="164" t="s">
        <v>264</v>
      </c>
      <c r="C331" s="164"/>
      <c r="D331" s="164"/>
      <c r="E331" s="164"/>
      <c r="F331" s="164"/>
      <c r="G331" s="164"/>
      <c r="H331" s="164"/>
      <c r="I331" s="164"/>
      <c r="J331" s="164"/>
      <c r="K331" s="69"/>
      <c r="L331" s="69"/>
      <c r="M331" s="69"/>
    </row>
    <row r="332" spans="2:13" ht="15">
      <c r="B332" s="164"/>
      <c r="C332" s="164"/>
      <c r="D332" s="164"/>
      <c r="E332" s="164"/>
      <c r="F332" s="164"/>
      <c r="G332" s="164"/>
      <c r="H332" s="164"/>
      <c r="I332" s="164"/>
      <c r="J332" s="164"/>
      <c r="K332" s="69"/>
      <c r="L332" s="69"/>
      <c r="M332" s="69"/>
    </row>
    <row r="333" spans="2:13" ht="27" customHeight="1">
      <c r="B333" s="164"/>
      <c r="C333" s="164"/>
      <c r="D333" s="164"/>
      <c r="E333" s="164"/>
      <c r="F333" s="164"/>
      <c r="G333" s="164"/>
      <c r="H333" s="164"/>
      <c r="I333" s="164"/>
      <c r="J333" s="164"/>
      <c r="K333" s="69"/>
      <c r="L333" s="69"/>
      <c r="M333" s="69"/>
    </row>
    <row r="334" spans="2:13" ht="24.75" customHeight="1">
      <c r="B334" s="164"/>
      <c r="C334" s="164"/>
      <c r="D334" s="164"/>
      <c r="E334" s="164"/>
      <c r="F334" s="164"/>
      <c r="G334" s="164"/>
      <c r="H334" s="164"/>
      <c r="I334" s="164"/>
      <c r="J334" s="164"/>
      <c r="K334" s="69"/>
      <c r="L334" s="69"/>
      <c r="M334" s="69"/>
    </row>
    <row r="335" spans="2:13" ht="10.5" customHeight="1">
      <c r="B335" s="107"/>
      <c r="C335" s="107"/>
      <c r="D335" s="107"/>
      <c r="E335" s="107"/>
      <c r="F335" s="107"/>
      <c r="G335" s="107"/>
      <c r="H335" s="107"/>
      <c r="I335" s="107"/>
      <c r="J335" s="107"/>
      <c r="K335" s="69"/>
      <c r="L335" s="69"/>
      <c r="M335" s="69"/>
    </row>
    <row r="336" spans="2:13" ht="4.5" customHeight="1">
      <c r="B336" s="164" t="s">
        <v>265</v>
      </c>
      <c r="C336" s="164"/>
      <c r="D336" s="164"/>
      <c r="E336" s="164"/>
      <c r="F336" s="164"/>
      <c r="G336" s="164"/>
      <c r="H336" s="164"/>
      <c r="I336" s="164"/>
      <c r="J336" s="164"/>
      <c r="K336" s="69"/>
      <c r="L336" s="69"/>
      <c r="M336" s="69"/>
    </row>
    <row r="337" spans="2:13" ht="10.5" customHeight="1">
      <c r="B337" s="164"/>
      <c r="C337" s="164"/>
      <c r="D337" s="164"/>
      <c r="E337" s="164"/>
      <c r="F337" s="164"/>
      <c r="G337" s="164"/>
      <c r="H337" s="164"/>
      <c r="I337" s="164"/>
      <c r="J337" s="164"/>
      <c r="K337" s="69"/>
      <c r="L337" s="69"/>
      <c r="M337" s="69"/>
    </row>
    <row r="338" spans="2:13" ht="6.75" customHeight="1" hidden="1">
      <c r="B338" s="164"/>
      <c r="C338" s="164"/>
      <c r="D338" s="164"/>
      <c r="E338" s="164"/>
      <c r="F338" s="164"/>
      <c r="G338" s="164"/>
      <c r="H338" s="164"/>
      <c r="I338" s="164"/>
      <c r="J338" s="164"/>
      <c r="K338" s="69"/>
      <c r="L338" s="69"/>
      <c r="M338" s="69"/>
    </row>
    <row r="339" spans="2:13" ht="7.5" customHeight="1">
      <c r="B339" s="164"/>
      <c r="C339" s="164"/>
      <c r="D339" s="164"/>
      <c r="E339" s="164"/>
      <c r="F339" s="164"/>
      <c r="G339" s="164"/>
      <c r="H339" s="164"/>
      <c r="I339" s="164"/>
      <c r="J339" s="164"/>
      <c r="K339" s="69"/>
      <c r="L339" s="69"/>
      <c r="M339" s="69"/>
    </row>
    <row r="340" spans="2:13" ht="15" customHeight="1">
      <c r="B340" s="107"/>
      <c r="C340" s="107"/>
      <c r="D340" s="107"/>
      <c r="E340" s="107"/>
      <c r="F340" s="107"/>
      <c r="G340" s="107"/>
      <c r="H340" s="107"/>
      <c r="I340" s="107"/>
      <c r="J340" s="107"/>
      <c r="K340" s="69"/>
      <c r="L340" s="69"/>
      <c r="M340" s="69"/>
    </row>
    <row r="341" spans="1:13" ht="15">
      <c r="A341" s="7"/>
      <c r="B341" s="175" t="s">
        <v>235</v>
      </c>
      <c r="C341" s="174"/>
      <c r="D341" s="174"/>
      <c r="E341" s="174"/>
      <c r="F341" s="174"/>
      <c r="G341" s="174"/>
      <c r="H341" s="174"/>
      <c r="I341" s="174"/>
      <c r="J341" s="174"/>
      <c r="K341" s="69"/>
      <c r="L341" s="69"/>
      <c r="M341" s="69"/>
    </row>
    <row r="342" spans="2:13" ht="15">
      <c r="B342" s="174"/>
      <c r="C342" s="174"/>
      <c r="D342" s="174"/>
      <c r="E342" s="174"/>
      <c r="F342" s="174"/>
      <c r="G342" s="174"/>
      <c r="H342" s="174"/>
      <c r="I342" s="174"/>
      <c r="J342" s="174"/>
      <c r="K342" s="69"/>
      <c r="L342" s="69"/>
      <c r="M342" s="69"/>
    </row>
    <row r="343" spans="2:13" ht="15">
      <c r="B343" s="174"/>
      <c r="C343" s="174"/>
      <c r="D343" s="174"/>
      <c r="E343" s="174"/>
      <c r="F343" s="174"/>
      <c r="G343" s="174"/>
      <c r="H343" s="174"/>
      <c r="I343" s="174"/>
      <c r="J343" s="174"/>
      <c r="K343" s="69"/>
      <c r="L343" s="69"/>
      <c r="M343" s="69"/>
    </row>
    <row r="344" spans="2:13" ht="15">
      <c r="B344" s="174"/>
      <c r="C344" s="174"/>
      <c r="D344" s="174"/>
      <c r="E344" s="174"/>
      <c r="F344" s="174"/>
      <c r="G344" s="174"/>
      <c r="H344" s="174"/>
      <c r="I344" s="174"/>
      <c r="J344" s="174"/>
      <c r="K344" s="69"/>
      <c r="L344" s="69"/>
      <c r="M344" s="69"/>
    </row>
    <row r="345" spans="2:13" ht="21" customHeight="1">
      <c r="B345" s="53"/>
      <c r="C345" s="53"/>
      <c r="D345" s="53"/>
      <c r="E345" s="53"/>
      <c r="F345" s="53"/>
      <c r="G345" s="53"/>
      <c r="H345" s="53"/>
      <c r="I345" s="53"/>
      <c r="J345" s="53"/>
      <c r="K345" s="69"/>
      <c r="L345" s="69"/>
      <c r="M345" s="69"/>
    </row>
    <row r="346" spans="1:13" ht="16.5" customHeight="1">
      <c r="A346" s="49">
        <v>24</v>
      </c>
      <c r="B346" s="75" t="s">
        <v>6</v>
      </c>
      <c r="C346" s="68"/>
      <c r="D346" s="68"/>
      <c r="E346" s="68"/>
      <c r="F346" s="68"/>
      <c r="G346" s="68"/>
      <c r="H346" s="68"/>
      <c r="I346" s="68"/>
      <c r="J346" s="68"/>
      <c r="K346" s="69"/>
      <c r="L346" s="69"/>
      <c r="M346" s="69"/>
    </row>
    <row r="347" spans="1:13" ht="15">
      <c r="A347" s="7"/>
      <c r="B347" s="177" t="s">
        <v>286</v>
      </c>
      <c r="C347" s="177"/>
      <c r="D347" s="177"/>
      <c r="E347" s="177"/>
      <c r="F347" s="177"/>
      <c r="G347" s="177"/>
      <c r="H347" s="177"/>
      <c r="I347" s="177"/>
      <c r="J347" s="177"/>
      <c r="K347" s="53"/>
      <c r="L347" s="69"/>
      <c r="M347" s="69"/>
    </row>
    <row r="348" spans="1:13" ht="21.75" customHeight="1">
      <c r="A348" s="7"/>
      <c r="B348" s="177"/>
      <c r="C348" s="177"/>
      <c r="D348" s="177"/>
      <c r="E348" s="177"/>
      <c r="F348" s="177"/>
      <c r="G348" s="177"/>
      <c r="H348" s="177"/>
      <c r="I348" s="177"/>
      <c r="J348" s="177"/>
      <c r="K348" s="53"/>
      <c r="L348" s="69"/>
      <c r="M348" s="69"/>
    </row>
    <row r="349" spans="1:13" ht="15">
      <c r="A349" s="7"/>
      <c r="B349" s="68"/>
      <c r="C349" s="68"/>
      <c r="D349" s="68"/>
      <c r="E349" s="68"/>
      <c r="F349" s="68"/>
      <c r="G349" s="68"/>
      <c r="H349" s="68"/>
      <c r="I349" s="68"/>
      <c r="J349" s="68"/>
      <c r="K349" s="53"/>
      <c r="L349" s="69"/>
      <c r="M349" s="69"/>
    </row>
    <row r="350" spans="1:13" ht="15">
      <c r="A350" s="7"/>
      <c r="B350" s="68"/>
      <c r="C350" s="68"/>
      <c r="D350" s="68"/>
      <c r="E350" s="68"/>
      <c r="F350" s="68"/>
      <c r="G350" s="68"/>
      <c r="H350" s="68"/>
      <c r="I350" s="68"/>
      <c r="J350" s="68"/>
      <c r="K350" s="53"/>
      <c r="L350" s="69"/>
      <c r="M350" s="69"/>
    </row>
    <row r="351" spans="1:13" ht="15">
      <c r="A351" s="7"/>
      <c r="B351" s="68"/>
      <c r="C351" s="68"/>
      <c r="D351" s="68"/>
      <c r="E351" s="68"/>
      <c r="F351" s="68"/>
      <c r="G351" s="68"/>
      <c r="H351" s="68"/>
      <c r="I351" s="68"/>
      <c r="J351" s="127" t="s">
        <v>267</v>
      </c>
      <c r="K351" s="53"/>
      <c r="L351" s="69"/>
      <c r="M351" s="69"/>
    </row>
    <row r="352" spans="1:13" ht="15">
      <c r="A352" s="7"/>
      <c r="B352" s="68"/>
      <c r="C352" s="68"/>
      <c r="D352" s="68"/>
      <c r="E352" s="68"/>
      <c r="F352" s="68"/>
      <c r="G352" s="68"/>
      <c r="H352" s="68"/>
      <c r="I352" s="68"/>
      <c r="J352" s="68"/>
      <c r="K352" s="53"/>
      <c r="L352" s="69"/>
      <c r="M352" s="69"/>
    </row>
    <row r="353" spans="1:13" ht="15">
      <c r="A353" s="7"/>
      <c r="B353" s="68"/>
      <c r="C353" s="68"/>
      <c r="D353" s="68"/>
      <c r="E353" s="68"/>
      <c r="F353" s="68"/>
      <c r="G353" s="68"/>
      <c r="H353" s="68"/>
      <c r="I353" s="68"/>
      <c r="J353" s="68"/>
      <c r="K353" s="53"/>
      <c r="L353" s="69"/>
      <c r="M353" s="69"/>
    </row>
    <row r="354" spans="1:13" ht="15">
      <c r="A354" s="7"/>
      <c r="B354" s="68"/>
      <c r="C354" s="68"/>
      <c r="D354" s="68"/>
      <c r="E354" s="68"/>
      <c r="F354" s="68"/>
      <c r="G354" s="68"/>
      <c r="H354" s="68"/>
      <c r="I354" s="68"/>
      <c r="J354" s="68"/>
      <c r="K354" s="53"/>
      <c r="L354" s="69"/>
      <c r="M354" s="69"/>
    </row>
    <row r="355" spans="1:13" ht="15">
      <c r="A355" s="7"/>
      <c r="B355" s="68"/>
      <c r="C355" s="68"/>
      <c r="D355" s="68"/>
      <c r="E355" s="68"/>
      <c r="F355" s="68"/>
      <c r="G355" s="68"/>
      <c r="H355" s="68"/>
      <c r="I355" s="68"/>
      <c r="J355" s="68"/>
      <c r="K355" s="53"/>
      <c r="L355" s="69"/>
      <c r="M355" s="69"/>
    </row>
    <row r="356" spans="1:13" ht="15">
      <c r="A356" s="7"/>
      <c r="B356" s="68"/>
      <c r="C356" s="68"/>
      <c r="D356" s="68"/>
      <c r="E356" s="68"/>
      <c r="F356" s="68"/>
      <c r="G356" s="68"/>
      <c r="H356" s="68"/>
      <c r="I356" s="68"/>
      <c r="J356" s="68"/>
      <c r="K356" s="53"/>
      <c r="L356" s="69"/>
      <c r="M356" s="69"/>
    </row>
    <row r="357" spans="1:13" ht="15">
      <c r="A357" s="7"/>
      <c r="B357" s="68"/>
      <c r="C357" s="68"/>
      <c r="D357" s="68"/>
      <c r="E357" s="68"/>
      <c r="F357" s="68"/>
      <c r="G357" s="68"/>
      <c r="H357" s="68"/>
      <c r="I357" s="68"/>
      <c r="J357" s="68"/>
      <c r="K357" s="53"/>
      <c r="L357" s="69"/>
      <c r="M357" s="69"/>
    </row>
    <row r="358" spans="1:13" ht="15">
      <c r="A358" s="7"/>
      <c r="B358" s="68"/>
      <c r="C358" s="68"/>
      <c r="D358" s="68"/>
      <c r="E358" s="68"/>
      <c r="F358" s="68"/>
      <c r="G358" s="68"/>
      <c r="H358" s="68"/>
      <c r="I358" s="68"/>
      <c r="J358" s="68"/>
      <c r="K358" s="53"/>
      <c r="L358" s="69"/>
      <c r="M358" s="69"/>
    </row>
    <row r="359" spans="1:13" ht="15">
      <c r="A359" s="7"/>
      <c r="B359" s="68"/>
      <c r="C359" s="68"/>
      <c r="D359" s="68"/>
      <c r="E359" s="68"/>
      <c r="F359" s="68"/>
      <c r="G359" s="68"/>
      <c r="H359" s="68"/>
      <c r="I359" s="68"/>
      <c r="J359" s="68"/>
      <c r="K359" s="53"/>
      <c r="L359" s="69"/>
      <c r="M359" s="69"/>
    </row>
    <row r="360" spans="1:13" ht="15">
      <c r="A360" s="7"/>
      <c r="B360" s="68"/>
      <c r="C360" s="68"/>
      <c r="D360" s="68"/>
      <c r="E360" s="68"/>
      <c r="F360" s="68"/>
      <c r="G360" s="68"/>
      <c r="H360" s="68"/>
      <c r="I360" s="68"/>
      <c r="J360" s="68"/>
      <c r="K360" s="53"/>
      <c r="L360" s="69"/>
      <c r="M360" s="69"/>
    </row>
    <row r="361" spans="1:13" ht="15">
      <c r="A361" s="7"/>
      <c r="B361" s="68"/>
      <c r="C361" s="68"/>
      <c r="D361" s="68"/>
      <c r="E361" s="68"/>
      <c r="F361" s="68"/>
      <c r="G361" s="68"/>
      <c r="H361" s="68"/>
      <c r="I361" s="68"/>
      <c r="J361" s="68"/>
      <c r="K361" s="53"/>
      <c r="L361" s="69"/>
      <c r="M361" s="69"/>
    </row>
    <row r="362" spans="1:13" ht="15">
      <c r="A362" s="7"/>
      <c r="B362" s="68"/>
      <c r="C362" s="68"/>
      <c r="D362" s="68"/>
      <c r="E362" s="68"/>
      <c r="F362" s="68"/>
      <c r="G362" s="68"/>
      <c r="H362" s="68"/>
      <c r="I362" s="68"/>
      <c r="J362" s="68"/>
      <c r="K362" s="53"/>
      <c r="L362" s="69"/>
      <c r="M362" s="69"/>
    </row>
    <row r="363" spans="1:13" ht="15">
      <c r="A363" s="7"/>
      <c r="B363" s="68"/>
      <c r="C363" s="68"/>
      <c r="D363" s="68"/>
      <c r="E363" s="68"/>
      <c r="F363" s="68"/>
      <c r="G363" s="68"/>
      <c r="H363" s="68"/>
      <c r="I363" s="68"/>
      <c r="J363" s="68"/>
      <c r="K363" s="53"/>
      <c r="L363" s="69"/>
      <c r="M363" s="69"/>
    </row>
    <row r="364" spans="1:13" ht="15">
      <c r="A364" s="7"/>
      <c r="B364" s="68"/>
      <c r="C364" s="68"/>
      <c r="D364" s="68"/>
      <c r="E364" s="68"/>
      <c r="F364" s="68"/>
      <c r="G364" s="68"/>
      <c r="H364" s="68"/>
      <c r="I364" s="68"/>
      <c r="J364" s="68"/>
      <c r="K364" s="53"/>
      <c r="L364" s="69"/>
      <c r="M364" s="69"/>
    </row>
    <row r="365" spans="1:13" ht="15">
      <c r="A365" s="7"/>
      <c r="B365" s="68"/>
      <c r="C365" s="68"/>
      <c r="D365" s="68"/>
      <c r="E365" s="68"/>
      <c r="F365" s="68"/>
      <c r="G365" s="68"/>
      <c r="H365" s="68"/>
      <c r="I365" s="68"/>
      <c r="J365" s="68"/>
      <c r="K365" s="53"/>
      <c r="L365" s="69"/>
      <c r="M365" s="69"/>
    </row>
    <row r="366" spans="1:13" ht="15">
      <c r="A366" s="7"/>
      <c r="B366" s="68"/>
      <c r="C366" s="68"/>
      <c r="D366" s="68"/>
      <c r="E366" s="68"/>
      <c r="F366" s="68"/>
      <c r="G366" s="68"/>
      <c r="H366" s="68"/>
      <c r="I366" s="68"/>
      <c r="J366" s="68"/>
      <c r="K366" s="53"/>
      <c r="L366" s="69"/>
      <c r="M366" s="69"/>
    </row>
    <row r="367" spans="1:13" ht="15">
      <c r="A367" s="7"/>
      <c r="B367" s="68"/>
      <c r="C367" s="68"/>
      <c r="D367" s="68"/>
      <c r="E367" s="68"/>
      <c r="F367" s="68"/>
      <c r="G367" s="68"/>
      <c r="H367" s="68"/>
      <c r="I367" s="68"/>
      <c r="J367" s="68"/>
      <c r="K367" s="53"/>
      <c r="L367" s="69"/>
      <c r="M367" s="69"/>
    </row>
    <row r="368" spans="1:13" ht="15">
      <c r="A368" s="7"/>
      <c r="B368" s="68"/>
      <c r="C368" s="68"/>
      <c r="D368" s="68"/>
      <c r="E368" s="68"/>
      <c r="F368" s="68"/>
      <c r="G368" s="68"/>
      <c r="H368" s="68"/>
      <c r="I368" s="68"/>
      <c r="J368" s="68"/>
      <c r="K368" s="53"/>
      <c r="L368" s="69"/>
      <c r="M368" s="69"/>
    </row>
    <row r="369" spans="1:13" ht="15">
      <c r="A369" s="7"/>
      <c r="B369" s="68"/>
      <c r="C369" s="68"/>
      <c r="D369" s="68"/>
      <c r="E369" s="68"/>
      <c r="F369" s="68"/>
      <c r="G369" s="68"/>
      <c r="H369" s="68"/>
      <c r="I369" s="68"/>
      <c r="J369" s="68"/>
      <c r="K369" s="53"/>
      <c r="L369" s="69"/>
      <c r="M369" s="69"/>
    </row>
    <row r="370" spans="1:13" ht="15">
      <c r="A370" s="7"/>
      <c r="B370" s="68"/>
      <c r="C370" s="68"/>
      <c r="D370" s="68"/>
      <c r="E370" s="68"/>
      <c r="F370" s="68"/>
      <c r="G370" s="68"/>
      <c r="H370" s="68"/>
      <c r="I370" s="68"/>
      <c r="J370" s="68"/>
      <c r="K370" s="53"/>
      <c r="L370" s="69"/>
      <c r="M370" s="69"/>
    </row>
    <row r="371" spans="1:13" ht="15">
      <c r="A371" s="7"/>
      <c r="B371" s="68"/>
      <c r="C371" s="68"/>
      <c r="D371" s="68"/>
      <c r="E371" s="68"/>
      <c r="F371" s="68"/>
      <c r="G371" s="68"/>
      <c r="H371" s="68"/>
      <c r="I371" s="68"/>
      <c r="J371" s="68"/>
      <c r="K371" s="53"/>
      <c r="L371" s="69"/>
      <c r="M371" s="69"/>
    </row>
    <row r="372" spans="1:13" ht="15">
      <c r="A372" s="7"/>
      <c r="B372" s="68"/>
      <c r="C372" s="68"/>
      <c r="D372" s="68"/>
      <c r="E372" s="68"/>
      <c r="F372" s="68"/>
      <c r="G372" s="68"/>
      <c r="H372" s="68"/>
      <c r="I372" s="68"/>
      <c r="J372" s="68"/>
      <c r="K372" s="53"/>
      <c r="L372" s="69"/>
      <c r="M372" s="69"/>
    </row>
    <row r="373" spans="1:13" ht="15">
      <c r="A373" s="7"/>
      <c r="B373" s="68"/>
      <c r="C373" s="68"/>
      <c r="D373" s="68"/>
      <c r="E373" s="68"/>
      <c r="F373" s="68"/>
      <c r="G373" s="68"/>
      <c r="H373" s="68"/>
      <c r="I373" s="68"/>
      <c r="J373" s="68"/>
      <c r="K373" s="53"/>
      <c r="L373" s="69"/>
      <c r="M373" s="69"/>
    </row>
    <row r="374" spans="1:13" ht="15">
      <c r="A374" s="7"/>
      <c r="B374" s="68"/>
      <c r="C374" s="68"/>
      <c r="D374" s="68"/>
      <c r="E374" s="68"/>
      <c r="F374" s="68"/>
      <c r="G374" s="68"/>
      <c r="H374" s="68"/>
      <c r="I374" s="68"/>
      <c r="J374" s="68"/>
      <c r="K374" s="53"/>
      <c r="L374" s="69"/>
      <c r="M374" s="69"/>
    </row>
    <row r="375" spans="1:13" ht="15">
      <c r="A375" s="7"/>
      <c r="B375" s="68"/>
      <c r="C375" s="68"/>
      <c r="D375" s="68"/>
      <c r="E375" s="68"/>
      <c r="F375" s="68"/>
      <c r="G375" s="68"/>
      <c r="H375" s="68"/>
      <c r="I375" s="68"/>
      <c r="J375" s="68"/>
      <c r="K375" s="53"/>
      <c r="L375" s="69"/>
      <c r="M375" s="69"/>
    </row>
    <row r="376" spans="1:13" ht="15">
      <c r="A376" s="7"/>
      <c r="B376" s="68"/>
      <c r="C376" s="68"/>
      <c r="D376" s="68"/>
      <c r="E376" s="68"/>
      <c r="F376" s="68"/>
      <c r="G376" s="68"/>
      <c r="H376" s="68"/>
      <c r="I376" s="68"/>
      <c r="J376" s="68"/>
      <c r="K376" s="53"/>
      <c r="L376" s="69"/>
      <c r="M376" s="69"/>
    </row>
    <row r="377" spans="1:13" ht="15">
      <c r="A377" s="7"/>
      <c r="B377" s="68"/>
      <c r="C377" s="68"/>
      <c r="D377" s="68"/>
      <c r="E377" s="68"/>
      <c r="F377" s="68"/>
      <c r="G377" s="68"/>
      <c r="H377" s="68"/>
      <c r="I377" s="68"/>
      <c r="J377" s="68"/>
      <c r="K377" s="53"/>
      <c r="L377" s="69"/>
      <c r="M377" s="69"/>
    </row>
    <row r="378" spans="1:13" ht="15">
      <c r="A378" s="7"/>
      <c r="B378" s="68"/>
      <c r="C378" s="68"/>
      <c r="D378" s="68"/>
      <c r="E378" s="68"/>
      <c r="F378" s="68"/>
      <c r="G378" s="68"/>
      <c r="H378" s="68"/>
      <c r="I378" s="68"/>
      <c r="J378" s="68"/>
      <c r="K378" s="53"/>
      <c r="L378" s="69"/>
      <c r="M378" s="69"/>
    </row>
    <row r="379" spans="1:13" ht="15">
      <c r="A379" s="49">
        <v>25</v>
      </c>
      <c r="B379" s="76" t="s">
        <v>7</v>
      </c>
      <c r="C379" s="68"/>
      <c r="D379" s="68"/>
      <c r="E379" s="68"/>
      <c r="F379" s="68"/>
      <c r="G379" s="68"/>
      <c r="H379" s="68"/>
      <c r="I379" s="68"/>
      <c r="J379" s="68"/>
      <c r="K379" s="68"/>
      <c r="L379" s="81"/>
      <c r="M379" s="81"/>
    </row>
    <row r="380" spans="2:13" ht="15">
      <c r="B380" s="68"/>
      <c r="C380" s="68"/>
      <c r="D380" s="68"/>
      <c r="E380" s="68"/>
      <c r="F380" s="68"/>
      <c r="G380" s="68"/>
      <c r="H380" s="68"/>
      <c r="I380" s="68"/>
      <c r="J380" s="68"/>
      <c r="K380" s="68"/>
      <c r="L380" s="81"/>
      <c r="M380" s="81"/>
    </row>
    <row r="381" spans="1:13" ht="13.5" customHeight="1">
      <c r="A381" s="63" t="s">
        <v>155</v>
      </c>
      <c r="B381" s="62" t="s">
        <v>8</v>
      </c>
      <c r="C381" s="68"/>
      <c r="D381" s="68"/>
      <c r="E381" s="68"/>
      <c r="F381" s="68"/>
      <c r="G381" s="68"/>
      <c r="H381" s="68"/>
      <c r="I381" s="68"/>
      <c r="J381" s="68"/>
      <c r="K381" s="68"/>
      <c r="L381" s="81"/>
      <c r="M381" s="81"/>
    </row>
    <row r="382" spans="2:11" ht="12" customHeight="1">
      <c r="B382" s="62"/>
      <c r="C382" s="68"/>
      <c r="D382" s="68"/>
      <c r="E382" s="68"/>
      <c r="F382" s="68"/>
      <c r="G382" s="68"/>
      <c r="H382" s="68"/>
      <c r="I382" s="68"/>
      <c r="J382" s="68"/>
      <c r="K382" s="68"/>
    </row>
    <row r="383" spans="2:12" ht="15" customHeight="1">
      <c r="B383" s="177" t="s">
        <v>9</v>
      </c>
      <c r="C383" s="177"/>
      <c r="D383" s="177"/>
      <c r="E383" s="177"/>
      <c r="F383" s="177"/>
      <c r="G383" s="177"/>
      <c r="H383" s="177"/>
      <c r="I383" s="177"/>
      <c r="J383" s="177"/>
      <c r="K383" s="53"/>
      <c r="L383" s="68"/>
    </row>
    <row r="384" spans="2:12" ht="15" customHeight="1">
      <c r="B384" s="177"/>
      <c r="C384" s="177"/>
      <c r="D384" s="177"/>
      <c r="E384" s="177"/>
      <c r="F384" s="177"/>
      <c r="G384" s="177"/>
      <c r="H384" s="177"/>
      <c r="I384" s="177"/>
      <c r="J384" s="177"/>
      <c r="K384" s="53"/>
      <c r="L384" s="68"/>
    </row>
    <row r="385" spans="2:12" ht="15" customHeight="1">
      <c r="B385" s="68"/>
      <c r="C385" s="68"/>
      <c r="D385" s="68"/>
      <c r="E385" s="68"/>
      <c r="F385" s="68"/>
      <c r="G385" s="68"/>
      <c r="H385" s="68"/>
      <c r="I385" s="68"/>
      <c r="J385" s="68"/>
      <c r="K385" s="53"/>
      <c r="L385" s="68"/>
    </row>
    <row r="386" spans="2:13" ht="12" customHeight="1">
      <c r="B386" s="68"/>
      <c r="C386" s="68"/>
      <c r="D386" s="68"/>
      <c r="E386" s="68"/>
      <c r="F386" s="68"/>
      <c r="G386" s="68"/>
      <c r="H386" s="68"/>
      <c r="I386" s="68"/>
      <c r="J386" s="68"/>
      <c r="K386" s="68"/>
      <c r="M386" s="68"/>
    </row>
    <row r="387" spans="6:13" ht="15">
      <c r="F387" s="185" t="s">
        <v>49</v>
      </c>
      <c r="G387" s="185"/>
      <c r="H387" s="176" t="s">
        <v>50</v>
      </c>
      <c r="I387" s="176"/>
      <c r="J387" s="93"/>
      <c r="L387" s="68"/>
      <c r="M387" s="68"/>
    </row>
    <row r="388" spans="6:13" ht="15" customHeight="1">
      <c r="F388" s="32" t="s">
        <v>11</v>
      </c>
      <c r="G388" s="32" t="s">
        <v>16</v>
      </c>
      <c r="H388" s="32" t="s">
        <v>11</v>
      </c>
      <c r="I388" s="32" t="s">
        <v>16</v>
      </c>
      <c r="L388" s="68"/>
      <c r="M388" s="68"/>
    </row>
    <row r="389" spans="6:13" ht="15" customHeight="1">
      <c r="F389" s="32" t="s">
        <v>13</v>
      </c>
      <c r="G389" s="32" t="s">
        <v>12</v>
      </c>
      <c r="H389" s="32" t="s">
        <v>31</v>
      </c>
      <c r="I389" s="32" t="s">
        <v>12</v>
      </c>
      <c r="L389" s="68"/>
      <c r="M389" s="68"/>
    </row>
    <row r="390" spans="6:13" ht="15" customHeight="1">
      <c r="F390" s="32" t="s">
        <v>15</v>
      </c>
      <c r="G390" s="32" t="s">
        <v>130</v>
      </c>
      <c r="H390" s="32" t="s">
        <v>32</v>
      </c>
      <c r="I390" s="32" t="s">
        <v>130</v>
      </c>
      <c r="M390" s="68"/>
    </row>
    <row r="391" spans="6:13" ht="15" customHeight="1">
      <c r="F391" s="32"/>
      <c r="G391" s="32" t="s">
        <v>26</v>
      </c>
      <c r="H391" s="32"/>
      <c r="I391" s="32" t="s">
        <v>27</v>
      </c>
      <c r="L391" s="68"/>
      <c r="M391" s="68"/>
    </row>
    <row r="392" spans="6:13" ht="15" customHeight="1">
      <c r="F392" s="5"/>
      <c r="G392" s="32" t="s">
        <v>13</v>
      </c>
      <c r="H392" s="5"/>
      <c r="I392" s="32" t="s">
        <v>24</v>
      </c>
      <c r="L392" s="68"/>
      <c r="M392" s="68"/>
    </row>
    <row r="393" spans="6:12" ht="24.75" customHeight="1">
      <c r="F393" s="77" t="str">
        <f>+'Income Stat'!E13</f>
        <v>31/05/2004</v>
      </c>
      <c r="G393" s="77" t="str">
        <f>+'Income Stat'!G13</f>
        <v>31/05/2003</v>
      </c>
      <c r="H393" s="77" t="str">
        <f>+'Income Stat'!I13</f>
        <v>31/05/2004</v>
      </c>
      <c r="I393" s="77" t="str">
        <f>+'Income Stat'!K13</f>
        <v>31/05/2003</v>
      </c>
      <c r="L393" s="53"/>
    </row>
    <row r="394" spans="6:14" ht="15">
      <c r="F394" s="78" t="s">
        <v>14</v>
      </c>
      <c r="G394" s="78" t="s">
        <v>14</v>
      </c>
      <c r="H394" s="78" t="s">
        <v>14</v>
      </c>
      <c r="I394" s="78" t="s">
        <v>14</v>
      </c>
      <c r="L394" s="68"/>
      <c r="M394" s="68"/>
      <c r="N394" s="1"/>
    </row>
    <row r="395" spans="2:14" ht="15">
      <c r="B395" s="7" t="s">
        <v>117</v>
      </c>
      <c r="L395" s="68"/>
      <c r="M395" s="68"/>
      <c r="N395" s="1"/>
    </row>
    <row r="396" spans="2:14" ht="15" customHeight="1">
      <c r="B396" s="7" t="s">
        <v>118</v>
      </c>
      <c r="F396" s="143">
        <f>+'Income Stat'!E40</f>
        <v>396</v>
      </c>
      <c r="G396" s="52">
        <f>+'Income Stat'!G40</f>
        <v>2931</v>
      </c>
      <c r="H396" s="52">
        <f>+'Income Stat'!I40</f>
        <v>3873</v>
      </c>
      <c r="I396" s="52">
        <f>+'Income Stat'!K40</f>
        <v>-3057</v>
      </c>
      <c r="L396" s="68"/>
      <c r="M396" s="68"/>
      <c r="N396" s="1"/>
    </row>
    <row r="397" spans="6:14" ht="15" customHeight="1">
      <c r="F397" s="9"/>
      <c r="G397" s="9"/>
      <c r="H397" s="9"/>
      <c r="I397" s="9"/>
      <c r="L397" s="68"/>
      <c r="M397" s="68"/>
      <c r="N397" s="1"/>
    </row>
    <row r="398" spans="2:14" ht="15">
      <c r="B398" s="7" t="s">
        <v>119</v>
      </c>
      <c r="F398" s="9"/>
      <c r="G398" s="9"/>
      <c r="H398" s="9"/>
      <c r="I398" s="9"/>
      <c r="L398" s="68"/>
      <c r="M398" s="68"/>
      <c r="N398" s="1"/>
    </row>
    <row r="399" spans="2:14" ht="15">
      <c r="B399" s="7" t="s">
        <v>120</v>
      </c>
      <c r="F399" s="9">
        <v>71824</v>
      </c>
      <c r="G399" s="9">
        <v>65074</v>
      </c>
      <c r="H399" s="9">
        <v>50133</v>
      </c>
      <c r="I399" s="9">
        <v>19900</v>
      </c>
      <c r="L399" s="68"/>
      <c r="M399" s="68"/>
      <c r="N399" s="1"/>
    </row>
    <row r="400" spans="2:14" ht="15">
      <c r="B400" s="7" t="s">
        <v>219</v>
      </c>
      <c r="F400" s="9">
        <v>0</v>
      </c>
      <c r="G400" s="9">
        <v>0</v>
      </c>
      <c r="H400" s="9">
        <v>0</v>
      </c>
      <c r="I400" s="9">
        <v>19845</v>
      </c>
      <c r="L400" s="68"/>
      <c r="M400" s="68"/>
      <c r="N400" s="1"/>
    </row>
    <row r="401" spans="2:14" ht="15">
      <c r="B401" s="7" t="s">
        <v>128</v>
      </c>
      <c r="F401" s="9">
        <v>2924</v>
      </c>
      <c r="G401" s="9">
        <v>1303</v>
      </c>
      <c r="H401" s="9">
        <v>14145</v>
      </c>
      <c r="I401" s="9">
        <v>150</v>
      </c>
      <c r="L401" s="68"/>
      <c r="M401" s="68"/>
      <c r="N401" s="1"/>
    </row>
    <row r="402" spans="2:14" ht="15">
      <c r="B402" s="7" t="s">
        <v>205</v>
      </c>
      <c r="F402" s="9">
        <v>31</v>
      </c>
      <c r="G402" s="9">
        <v>62</v>
      </c>
      <c r="H402" s="9">
        <v>1277</v>
      </c>
      <c r="I402" s="9">
        <v>0</v>
      </c>
      <c r="K402" s="7" t="s">
        <v>15</v>
      </c>
      <c r="L402" s="68"/>
      <c r="M402" s="68"/>
      <c r="N402" s="1"/>
    </row>
    <row r="403" spans="6:14" ht="15">
      <c r="F403" s="9"/>
      <c r="G403" s="9"/>
      <c r="H403" s="9"/>
      <c r="I403" s="9"/>
      <c r="L403" s="68"/>
      <c r="M403" s="68"/>
      <c r="N403" s="1"/>
    </row>
    <row r="404" spans="2:14" ht="15" customHeight="1">
      <c r="B404" s="7" t="s">
        <v>121</v>
      </c>
      <c r="F404" s="79"/>
      <c r="G404" s="79"/>
      <c r="H404" s="79" t="s">
        <v>15</v>
      </c>
      <c r="I404" s="79"/>
      <c r="L404" s="68"/>
      <c r="M404" s="68"/>
      <c r="N404" s="1"/>
    </row>
    <row r="405" spans="2:14" ht="16.5" customHeight="1">
      <c r="B405" s="7" t="s">
        <v>122</v>
      </c>
      <c r="F405" s="52">
        <f>SUM(F399:F404)</f>
        <v>74779</v>
      </c>
      <c r="G405" s="52">
        <f>SUM(G399:G404)</f>
        <v>66439</v>
      </c>
      <c r="H405" s="52">
        <f>SUM(H399:H404)</f>
        <v>65555</v>
      </c>
      <c r="I405" s="52">
        <f>SUM(I399:I404)</f>
        <v>39895</v>
      </c>
      <c r="L405" s="68"/>
      <c r="M405" s="68"/>
      <c r="N405" s="1"/>
    </row>
    <row r="406" spans="2:14" ht="15.75" thickBot="1">
      <c r="B406" s="7" t="s">
        <v>123</v>
      </c>
      <c r="F406" s="122">
        <f>+F396/F405*100</f>
        <v>0.5295604380909078</v>
      </c>
      <c r="G406" s="122">
        <f>+G396/G405*100</f>
        <v>4.411565496169419</v>
      </c>
      <c r="H406" s="122">
        <f>+H396/H405*100</f>
        <v>5.9080161696285565</v>
      </c>
      <c r="I406" s="122">
        <f>+I396/I405*100</f>
        <v>-7.662614362702093</v>
      </c>
      <c r="L406" s="68"/>
      <c r="M406" s="68"/>
      <c r="N406" s="1"/>
    </row>
    <row r="407" spans="2:14" ht="15.75" thickTop="1">
      <c r="B407" s="76"/>
      <c r="C407" s="68"/>
      <c r="D407" s="68"/>
      <c r="E407" s="68"/>
      <c r="F407" s="68"/>
      <c r="G407" s="68"/>
      <c r="H407" s="68"/>
      <c r="I407" s="68"/>
      <c r="J407" s="68"/>
      <c r="K407" s="68"/>
      <c r="L407" s="26"/>
      <c r="M407" s="68"/>
      <c r="N407" s="1"/>
    </row>
    <row r="408" spans="2:14" ht="15">
      <c r="B408" s="68"/>
      <c r="C408" s="68"/>
      <c r="D408" s="68"/>
      <c r="E408" s="68"/>
      <c r="F408" s="68"/>
      <c r="G408" s="68"/>
      <c r="H408" s="68"/>
      <c r="I408" s="68"/>
      <c r="J408" s="68"/>
      <c r="K408" s="68"/>
      <c r="L408" s="9"/>
      <c r="M408" s="68"/>
      <c r="N408" s="1"/>
    </row>
    <row r="409" spans="1:14" ht="15">
      <c r="A409" s="124" t="s">
        <v>157</v>
      </c>
      <c r="B409" s="133" t="s">
        <v>10</v>
      </c>
      <c r="C409" s="107"/>
      <c r="D409" s="107"/>
      <c r="E409" s="107"/>
      <c r="F409" s="107"/>
      <c r="G409" s="107"/>
      <c r="H409" s="107"/>
      <c r="I409" s="107"/>
      <c r="J409" s="107"/>
      <c r="K409" s="68"/>
      <c r="L409" s="9"/>
      <c r="M409" s="68"/>
      <c r="N409" s="1"/>
    </row>
    <row r="410" spans="1:14" ht="15">
      <c r="A410" s="105"/>
      <c r="B410" s="133"/>
      <c r="C410" s="107"/>
      <c r="D410" s="107"/>
      <c r="E410" s="107"/>
      <c r="F410" s="107"/>
      <c r="G410" s="107"/>
      <c r="H410" s="107"/>
      <c r="I410" s="107"/>
      <c r="J410" s="107"/>
      <c r="K410" s="68"/>
      <c r="L410" s="9"/>
      <c r="M410" s="68"/>
      <c r="N410" s="1"/>
    </row>
    <row r="411" spans="1:14" ht="15">
      <c r="A411" s="105"/>
      <c r="B411" s="174" t="s">
        <v>233</v>
      </c>
      <c r="C411" s="174"/>
      <c r="D411" s="174"/>
      <c r="E411" s="174"/>
      <c r="F411" s="174"/>
      <c r="G411" s="174"/>
      <c r="H411" s="174"/>
      <c r="I411" s="174"/>
      <c r="J411" s="174"/>
      <c r="K411" s="70"/>
      <c r="L411" s="9"/>
      <c r="M411" s="68"/>
      <c r="N411" s="1"/>
    </row>
    <row r="412" spans="1:14" ht="13.5" customHeight="1">
      <c r="A412" s="105"/>
      <c r="B412" s="174"/>
      <c r="C412" s="174"/>
      <c r="D412" s="174"/>
      <c r="E412" s="174"/>
      <c r="F412" s="174"/>
      <c r="G412" s="174"/>
      <c r="H412" s="174"/>
      <c r="I412" s="174"/>
      <c r="J412" s="174"/>
      <c r="K412" s="70"/>
      <c r="L412" s="9"/>
      <c r="M412" s="68"/>
      <c r="N412" s="1"/>
    </row>
    <row r="413" spans="1:14" ht="15">
      <c r="A413" s="105"/>
      <c r="B413" s="174"/>
      <c r="C413" s="174"/>
      <c r="D413" s="174"/>
      <c r="E413" s="174"/>
      <c r="F413" s="174"/>
      <c r="G413" s="174"/>
      <c r="H413" s="174"/>
      <c r="I413" s="174"/>
      <c r="J413" s="174"/>
      <c r="K413" s="70"/>
      <c r="L413" s="9"/>
      <c r="M413" s="68"/>
      <c r="N413" s="1"/>
    </row>
    <row r="414" spans="1:14" ht="15">
      <c r="A414" s="105"/>
      <c r="B414" s="174"/>
      <c r="C414" s="174"/>
      <c r="D414" s="174"/>
      <c r="E414" s="174"/>
      <c r="F414" s="174"/>
      <c r="G414" s="174"/>
      <c r="H414" s="174"/>
      <c r="I414" s="174"/>
      <c r="J414" s="174"/>
      <c r="K414" s="70"/>
      <c r="L414" s="26"/>
      <c r="M414" s="68"/>
      <c r="N414" s="1"/>
    </row>
    <row r="415" spans="1:14" ht="15">
      <c r="A415" s="105"/>
      <c r="B415" s="174"/>
      <c r="C415" s="174"/>
      <c r="D415" s="174"/>
      <c r="E415" s="174"/>
      <c r="F415" s="174"/>
      <c r="G415" s="174"/>
      <c r="H415" s="174"/>
      <c r="I415" s="174"/>
      <c r="J415" s="174"/>
      <c r="K415" s="70"/>
      <c r="L415" s="26"/>
      <c r="M415" s="68"/>
      <c r="N415" s="1"/>
    </row>
    <row r="416" spans="1:14" ht="15">
      <c r="A416" s="105"/>
      <c r="B416" s="109"/>
      <c r="C416" s="109"/>
      <c r="D416" s="109"/>
      <c r="E416" s="109"/>
      <c r="F416" s="109"/>
      <c r="G416" s="109"/>
      <c r="H416" s="109"/>
      <c r="I416" s="109"/>
      <c r="J416" s="109"/>
      <c r="K416" s="69"/>
      <c r="L416" s="26"/>
      <c r="M416" s="68"/>
      <c r="N416" s="1"/>
    </row>
    <row r="417" spans="1:14" ht="15">
      <c r="A417" s="105"/>
      <c r="B417" s="109"/>
      <c r="C417" s="109"/>
      <c r="D417" s="109"/>
      <c r="E417" s="109"/>
      <c r="F417" s="184" t="s">
        <v>49</v>
      </c>
      <c r="G417" s="184"/>
      <c r="H417" s="134" t="s">
        <v>50</v>
      </c>
      <c r="I417" s="134"/>
      <c r="J417" s="135"/>
      <c r="L417" s="87"/>
      <c r="M417" s="68"/>
      <c r="N417" s="1"/>
    </row>
    <row r="418" spans="1:14" ht="15">
      <c r="A418" s="105"/>
      <c r="B418" s="109"/>
      <c r="C418" s="109"/>
      <c r="D418" s="109"/>
      <c r="E418" s="109"/>
      <c r="F418" s="136" t="s">
        <v>11</v>
      </c>
      <c r="G418" s="136" t="s">
        <v>16</v>
      </c>
      <c r="H418" s="136" t="s">
        <v>11</v>
      </c>
      <c r="I418" s="136" t="s">
        <v>16</v>
      </c>
      <c r="J418" s="106"/>
      <c r="L418" s="68"/>
      <c r="M418" s="68"/>
      <c r="N418" s="1"/>
    </row>
    <row r="419" spans="1:14" ht="15">
      <c r="A419" s="105"/>
      <c r="B419" s="109"/>
      <c r="C419" s="109"/>
      <c r="D419" s="109"/>
      <c r="E419" s="109"/>
      <c r="F419" s="136" t="s">
        <v>13</v>
      </c>
      <c r="G419" s="136" t="s">
        <v>12</v>
      </c>
      <c r="H419" s="136" t="s">
        <v>31</v>
      </c>
      <c r="I419" s="136" t="s">
        <v>12</v>
      </c>
      <c r="J419" s="106"/>
      <c r="L419" s="68"/>
      <c r="M419" s="68"/>
      <c r="N419" s="1"/>
    </row>
    <row r="420" spans="1:14" ht="15">
      <c r="A420" s="105"/>
      <c r="B420" s="109"/>
      <c r="C420" s="109"/>
      <c r="D420" s="109"/>
      <c r="E420" s="109"/>
      <c r="F420" s="136" t="s">
        <v>15</v>
      </c>
      <c r="G420" s="136" t="s">
        <v>130</v>
      </c>
      <c r="H420" s="136" t="s">
        <v>32</v>
      </c>
      <c r="I420" s="136" t="s">
        <v>130</v>
      </c>
      <c r="J420" s="106"/>
      <c r="L420" s="68"/>
      <c r="M420" s="68"/>
      <c r="N420" s="1"/>
    </row>
    <row r="421" spans="1:14" ht="13.5" customHeight="1">
      <c r="A421" s="105"/>
      <c r="B421" s="109"/>
      <c r="C421" s="109"/>
      <c r="D421" s="109"/>
      <c r="E421" s="109"/>
      <c r="F421" s="136"/>
      <c r="G421" s="136" t="s">
        <v>26</v>
      </c>
      <c r="H421" s="136"/>
      <c r="I421" s="136" t="s">
        <v>27</v>
      </c>
      <c r="J421" s="106"/>
      <c r="L421" s="68"/>
      <c r="M421" s="68"/>
      <c r="N421" s="1"/>
    </row>
    <row r="422" spans="1:14" ht="13.5" customHeight="1">
      <c r="A422" s="105"/>
      <c r="B422" s="109"/>
      <c r="C422" s="109"/>
      <c r="D422" s="109"/>
      <c r="E422" s="109"/>
      <c r="F422" s="137"/>
      <c r="G422" s="136" t="s">
        <v>13</v>
      </c>
      <c r="H422" s="137"/>
      <c r="I422" s="136" t="s">
        <v>24</v>
      </c>
      <c r="J422" s="106"/>
      <c r="L422" s="68"/>
      <c r="M422" s="68"/>
      <c r="N422" s="1"/>
    </row>
    <row r="423" spans="1:14" ht="13.5" customHeight="1">
      <c r="A423" s="105"/>
      <c r="B423" s="109"/>
      <c r="C423" s="109"/>
      <c r="D423" s="109"/>
      <c r="E423" s="109"/>
      <c r="F423" s="138" t="str">
        <f>+F393</f>
        <v>31/05/2004</v>
      </c>
      <c r="G423" s="138" t="str">
        <f>+G393</f>
        <v>31/05/2003</v>
      </c>
      <c r="H423" s="138" t="str">
        <f>+H393</f>
        <v>31/05/2004</v>
      </c>
      <c r="I423" s="138" t="str">
        <f>+I393</f>
        <v>31/05/2003</v>
      </c>
      <c r="J423" s="106"/>
      <c r="L423" s="68"/>
      <c r="M423" s="68"/>
      <c r="N423" s="1"/>
    </row>
    <row r="424" spans="1:14" ht="13.5" customHeight="1">
      <c r="A424" s="105"/>
      <c r="B424" s="109"/>
      <c r="C424" s="109"/>
      <c r="D424" s="109"/>
      <c r="E424" s="109"/>
      <c r="F424" s="139" t="s">
        <v>14</v>
      </c>
      <c r="G424" s="139" t="s">
        <v>14</v>
      </c>
      <c r="H424" s="139" t="s">
        <v>14</v>
      </c>
      <c r="I424" s="139" t="s">
        <v>14</v>
      </c>
      <c r="J424" s="106"/>
      <c r="L424" s="68"/>
      <c r="M424" s="68"/>
      <c r="N424" s="1"/>
    </row>
    <row r="425" spans="1:14" ht="13.5" customHeight="1">
      <c r="A425" s="105"/>
      <c r="B425" s="106" t="s">
        <v>117</v>
      </c>
      <c r="C425" s="106"/>
      <c r="D425" s="106"/>
      <c r="E425" s="106"/>
      <c r="F425" s="140"/>
      <c r="G425" s="140"/>
      <c r="H425" s="140"/>
      <c r="I425" s="140"/>
      <c r="J425" s="106"/>
      <c r="L425" s="68"/>
      <c r="M425" s="68"/>
      <c r="N425" s="1"/>
    </row>
    <row r="426" spans="1:14" ht="13.5" customHeight="1">
      <c r="A426" s="105"/>
      <c r="B426" s="106" t="s">
        <v>118</v>
      </c>
      <c r="C426" s="106"/>
      <c r="D426" s="106"/>
      <c r="E426" s="106"/>
      <c r="F426" s="141">
        <f>+F396</f>
        <v>396</v>
      </c>
      <c r="G426" s="142">
        <v>2931</v>
      </c>
      <c r="H426" s="141">
        <f>+H396</f>
        <v>3873</v>
      </c>
      <c r="I426" s="142">
        <f>+I396</f>
        <v>-3057</v>
      </c>
      <c r="J426" s="106"/>
      <c r="L426" s="68"/>
      <c r="M426" s="68"/>
      <c r="N426" s="1"/>
    </row>
    <row r="427" spans="1:14" ht="15">
      <c r="A427" s="105"/>
      <c r="B427" s="106" t="s">
        <v>228</v>
      </c>
      <c r="C427" s="106"/>
      <c r="D427" s="106"/>
      <c r="E427" s="106"/>
      <c r="F427" s="141">
        <v>0</v>
      </c>
      <c r="G427" s="141">
        <v>240</v>
      </c>
      <c r="H427" s="141">
        <v>0</v>
      </c>
      <c r="I427" s="141">
        <v>179</v>
      </c>
      <c r="J427" s="106"/>
      <c r="L427" s="68"/>
      <c r="M427" s="68"/>
      <c r="N427" s="1"/>
    </row>
    <row r="428" spans="1:14" ht="15">
      <c r="A428" s="105"/>
      <c r="B428" s="106" t="s">
        <v>229</v>
      </c>
      <c r="C428" s="106"/>
      <c r="D428" s="106"/>
      <c r="E428" s="106"/>
      <c r="F428" s="143">
        <v>82</v>
      </c>
      <c r="G428" s="143">
        <v>0</v>
      </c>
      <c r="H428" s="143">
        <v>137</v>
      </c>
      <c r="I428" s="143">
        <v>0</v>
      </c>
      <c r="J428" s="106"/>
      <c r="L428" s="68"/>
      <c r="M428" s="68"/>
      <c r="N428" s="1"/>
    </row>
    <row r="429" spans="1:14" ht="15">
      <c r="A429" s="105"/>
      <c r="B429" s="106"/>
      <c r="C429" s="106"/>
      <c r="D429" s="106"/>
      <c r="E429" s="106"/>
      <c r="F429" s="144">
        <f>SUM(F426:F428)</f>
        <v>478</v>
      </c>
      <c r="G429" s="144">
        <f>SUM(G426:G428)</f>
        <v>3171</v>
      </c>
      <c r="H429" s="144">
        <f>SUM(H426:H428)</f>
        <v>4010</v>
      </c>
      <c r="I429" s="144">
        <f>SUM(I426:I427)</f>
        <v>-2878</v>
      </c>
      <c r="J429" s="106"/>
      <c r="L429" s="68"/>
      <c r="M429" s="68"/>
      <c r="N429" s="1"/>
    </row>
    <row r="430" spans="1:14" ht="15">
      <c r="A430" s="105"/>
      <c r="B430" s="106" t="s">
        <v>121</v>
      </c>
      <c r="C430" s="106"/>
      <c r="D430" s="106"/>
      <c r="E430" s="106"/>
      <c r="F430" s="140"/>
      <c r="G430" s="140"/>
      <c r="H430" s="140"/>
      <c r="I430" s="140"/>
      <c r="J430" s="106"/>
      <c r="L430" s="68"/>
      <c r="M430" s="68"/>
      <c r="N430" s="1"/>
    </row>
    <row r="431" spans="1:14" ht="15">
      <c r="A431" s="105"/>
      <c r="B431" s="106" t="s">
        <v>124</v>
      </c>
      <c r="C431" s="106"/>
      <c r="D431" s="106"/>
      <c r="E431" s="106"/>
      <c r="F431" s="140">
        <f>+F405</f>
        <v>74779</v>
      </c>
      <c r="G431" s="140">
        <f>+G405</f>
        <v>66439</v>
      </c>
      <c r="H431" s="140">
        <f>+H405</f>
        <v>65555</v>
      </c>
      <c r="I431" s="140">
        <f>+I405</f>
        <v>39895</v>
      </c>
      <c r="J431" s="106"/>
      <c r="L431" s="68"/>
      <c r="M431" s="68"/>
      <c r="N431" s="1"/>
    </row>
    <row r="432" spans="1:14" ht="15" customHeight="1">
      <c r="A432" s="105"/>
      <c r="B432" s="106" t="s">
        <v>125</v>
      </c>
      <c r="C432" s="106"/>
      <c r="D432" s="106"/>
      <c r="E432" s="106"/>
      <c r="F432" s="141">
        <f>+H432</f>
        <v>16816</v>
      </c>
      <c r="G432" s="141">
        <v>13443</v>
      </c>
      <c r="H432" s="141">
        <v>16816</v>
      </c>
      <c r="I432" s="140">
        <v>132</v>
      </c>
      <c r="J432" s="106"/>
      <c r="L432" s="69"/>
      <c r="M432" s="68"/>
      <c r="N432" s="1"/>
    </row>
    <row r="433" spans="1:14" ht="15" customHeight="1">
      <c r="A433" s="105"/>
      <c r="B433" s="106" t="s">
        <v>207</v>
      </c>
      <c r="C433" s="106"/>
      <c r="D433" s="106"/>
      <c r="E433" s="106"/>
      <c r="F433" s="141">
        <f>+H433</f>
        <v>1228</v>
      </c>
      <c r="G433" s="140">
        <v>0</v>
      </c>
      <c r="H433" s="141">
        <f>1091+137</f>
        <v>1228</v>
      </c>
      <c r="I433" s="140">
        <v>267</v>
      </c>
      <c r="J433" s="106"/>
      <c r="L433" s="69"/>
      <c r="M433" s="68"/>
      <c r="N433" s="1"/>
    </row>
    <row r="434" spans="1:14" ht="15" customHeight="1">
      <c r="A434" s="105"/>
      <c r="B434" s="106" t="s">
        <v>121</v>
      </c>
      <c r="C434" s="106"/>
      <c r="D434" s="106"/>
      <c r="E434" s="106"/>
      <c r="F434" s="145"/>
      <c r="G434" s="145"/>
      <c r="H434" s="145"/>
      <c r="I434" s="145"/>
      <c r="J434" s="106"/>
      <c r="L434" s="69"/>
      <c r="M434" s="68"/>
      <c r="N434" s="1"/>
    </row>
    <row r="435" spans="1:14" ht="15" customHeight="1">
      <c r="A435" s="105"/>
      <c r="B435" s="106" t="s">
        <v>126</v>
      </c>
      <c r="C435" s="106"/>
      <c r="D435" s="106"/>
      <c r="E435" s="106"/>
      <c r="F435" s="143">
        <f>SUM(F431:F434)</f>
        <v>92823</v>
      </c>
      <c r="G435" s="143">
        <f>SUM(G431:G434)</f>
        <v>79882</v>
      </c>
      <c r="H435" s="143">
        <f>SUM(H431:H434)</f>
        <v>83599</v>
      </c>
      <c r="I435" s="143">
        <f>SUM(I431:I434)</f>
        <v>40294</v>
      </c>
      <c r="J435" s="106"/>
      <c r="L435" s="69"/>
      <c r="M435" s="81"/>
      <c r="N435" s="1"/>
    </row>
    <row r="436" spans="1:14" ht="15.75" thickBot="1">
      <c r="A436" s="105"/>
      <c r="B436" s="106" t="s">
        <v>127</v>
      </c>
      <c r="C436" s="106"/>
      <c r="D436" s="106"/>
      <c r="E436" s="106"/>
      <c r="F436" s="146">
        <f>+F429/F435*100</f>
        <v>0.514958577076802</v>
      </c>
      <c r="G436" s="146">
        <f>+G429/G435*100</f>
        <v>3.969605167622243</v>
      </c>
      <c r="H436" s="146">
        <f>+H429/H435*100</f>
        <v>4.796708094594433</v>
      </c>
      <c r="I436" s="146">
        <f>+I429/I435*100</f>
        <v>-7.1425026058470245</v>
      </c>
      <c r="J436" s="106"/>
      <c r="L436" s="69"/>
      <c r="M436" s="81"/>
      <c r="N436" s="1"/>
    </row>
    <row r="437" spans="1:14" ht="15.75" thickTop="1">
      <c r="A437" s="105"/>
      <c r="B437" s="106"/>
      <c r="C437" s="106"/>
      <c r="D437" s="106"/>
      <c r="E437" s="106"/>
      <c r="F437" s="147"/>
      <c r="G437" s="147"/>
      <c r="H437" s="147"/>
      <c r="I437" s="147"/>
      <c r="J437" s="106"/>
      <c r="L437" s="69"/>
      <c r="M437" s="81"/>
      <c r="N437" s="1"/>
    </row>
    <row r="438" spans="1:14" ht="15">
      <c r="A438" s="105"/>
      <c r="B438" s="106"/>
      <c r="C438" s="106"/>
      <c r="D438" s="106"/>
      <c r="E438" s="106"/>
      <c r="F438" s="147"/>
      <c r="G438" s="147"/>
      <c r="H438" s="147"/>
      <c r="I438" s="147"/>
      <c r="J438" s="153" t="s">
        <v>266</v>
      </c>
      <c r="L438" s="69"/>
      <c r="M438" s="81"/>
      <c r="N438" s="1"/>
    </row>
    <row r="439" spans="1:14" ht="15">
      <c r="A439" s="105"/>
      <c r="B439" s="107"/>
      <c r="C439" s="107"/>
      <c r="D439" s="107"/>
      <c r="E439" s="107"/>
      <c r="F439" s="107"/>
      <c r="G439" s="107"/>
      <c r="H439" s="107"/>
      <c r="I439" s="107"/>
      <c r="J439" s="119"/>
      <c r="K439" s="68"/>
      <c r="L439" s="69"/>
      <c r="M439" s="81"/>
      <c r="N439" s="1"/>
    </row>
    <row r="440" spans="2:14" ht="15">
      <c r="B440" s="68"/>
      <c r="C440" s="68"/>
      <c r="D440" s="68"/>
      <c r="E440" s="68"/>
      <c r="F440" s="68"/>
      <c r="G440" s="68"/>
      <c r="H440" s="68"/>
      <c r="I440" s="68"/>
      <c r="J440" s="68"/>
      <c r="K440" s="68"/>
      <c r="L440" s="3"/>
      <c r="M440" s="81"/>
      <c r="N440" s="1"/>
    </row>
    <row r="441" spans="2:14" ht="15">
      <c r="B441" s="68"/>
      <c r="C441" s="68"/>
      <c r="D441" s="68"/>
      <c r="E441" s="68"/>
      <c r="F441" s="68"/>
      <c r="G441" s="68"/>
      <c r="H441" s="68"/>
      <c r="I441" s="68"/>
      <c r="J441" s="68"/>
      <c r="K441" s="68"/>
      <c r="L441" s="32"/>
      <c r="M441" s="69"/>
      <c r="N441" s="1"/>
    </row>
    <row r="442" spans="2:14" ht="15">
      <c r="B442" s="68"/>
      <c r="C442" s="68"/>
      <c r="D442" s="68"/>
      <c r="E442" s="68"/>
      <c r="F442" s="68"/>
      <c r="G442" s="68"/>
      <c r="H442" s="68"/>
      <c r="I442" s="68"/>
      <c r="J442" s="68"/>
      <c r="K442" s="68"/>
      <c r="L442" s="32"/>
      <c r="M442" s="69"/>
      <c r="N442" s="1"/>
    </row>
    <row r="443" spans="2:14" ht="15">
      <c r="B443" s="68"/>
      <c r="C443" s="68"/>
      <c r="D443" s="68"/>
      <c r="E443" s="68"/>
      <c r="F443" s="68"/>
      <c r="G443" s="68"/>
      <c r="H443" s="68"/>
      <c r="I443" s="68"/>
      <c r="J443" s="68"/>
      <c r="K443" s="68"/>
      <c r="L443" s="32"/>
      <c r="M443" s="69"/>
      <c r="N443" s="1"/>
    </row>
    <row r="444" spans="12:14" ht="15">
      <c r="L444" s="32"/>
      <c r="M444" s="69"/>
      <c r="N444" s="1"/>
    </row>
    <row r="445" spans="12:14" ht="15">
      <c r="L445" s="32"/>
      <c r="M445" s="69"/>
      <c r="N445" s="1"/>
    </row>
    <row r="446" spans="12:14" ht="15">
      <c r="L446" s="77"/>
      <c r="M446" s="69"/>
      <c r="N446" s="1"/>
    </row>
    <row r="447" spans="12:14" ht="15">
      <c r="L447" s="78"/>
      <c r="M447" s="69"/>
      <c r="N447" s="1"/>
    </row>
    <row r="448" spans="12:14" ht="15">
      <c r="L448" s="9"/>
      <c r="M448" s="69"/>
      <c r="N448" s="1"/>
    </row>
    <row r="449" spans="12:14" ht="15">
      <c r="L449" s="54"/>
      <c r="M449" s="69"/>
      <c r="N449" s="1"/>
    </row>
    <row r="450" spans="12:14" ht="15">
      <c r="L450" s="26"/>
      <c r="M450" s="69"/>
      <c r="N450" s="1"/>
    </row>
    <row r="451" spans="12:14" ht="15">
      <c r="L451" s="26"/>
      <c r="M451" s="69"/>
      <c r="N451" s="1"/>
    </row>
    <row r="452" spans="12:14" ht="15">
      <c r="L452" s="9"/>
      <c r="M452" s="69"/>
      <c r="N452" s="1"/>
    </row>
    <row r="453" spans="12:14" ht="15">
      <c r="L453" s="9"/>
      <c r="M453" s="69"/>
      <c r="N453" s="1"/>
    </row>
    <row r="454" spans="12:14" ht="15">
      <c r="L454" s="9"/>
      <c r="M454" s="68"/>
      <c r="N454" s="1"/>
    </row>
    <row r="455" spans="12:14" ht="15">
      <c r="L455" s="26"/>
      <c r="M455" s="68"/>
      <c r="N455" s="1"/>
    </row>
    <row r="456" spans="12:14" ht="15">
      <c r="L456" s="26"/>
      <c r="M456" s="68"/>
      <c r="N456" s="1"/>
    </row>
    <row r="457" spans="12:14" ht="15">
      <c r="L457" s="87"/>
      <c r="M457" s="68"/>
      <c r="N457" s="1"/>
    </row>
    <row r="458" spans="12:14" ht="15">
      <c r="L458" s="68"/>
      <c r="M458" s="68"/>
      <c r="N458" s="1"/>
    </row>
    <row r="459" spans="12:14" ht="15">
      <c r="L459" s="68"/>
      <c r="M459" s="68"/>
      <c r="N459" s="1"/>
    </row>
    <row r="460" spans="12:14" ht="15">
      <c r="L460" s="68"/>
      <c r="M460" s="68"/>
      <c r="N460" s="1"/>
    </row>
    <row r="461" spans="12:14" ht="15">
      <c r="L461" s="68"/>
      <c r="M461" s="68"/>
      <c r="N461" s="1"/>
    </row>
    <row r="462" spans="12:14" ht="15">
      <c r="L462" s="68"/>
      <c r="M462" s="68"/>
      <c r="N462" s="1"/>
    </row>
    <row r="463" spans="13:14" ht="15">
      <c r="M463" s="68"/>
      <c r="N463" s="1"/>
    </row>
    <row r="464" spans="13:14" ht="15">
      <c r="M464" s="68"/>
      <c r="N464" s="1"/>
    </row>
  </sheetData>
  <mergeCells count="45">
    <mergeCell ref="B179:J181"/>
    <mergeCell ref="B288:J294"/>
    <mergeCell ref="B244:J250"/>
    <mergeCell ref="B185:J188"/>
    <mergeCell ref="B234:J238"/>
    <mergeCell ref="B47:J51"/>
    <mergeCell ref="F417:G417"/>
    <mergeCell ref="B319:J323"/>
    <mergeCell ref="F387:G387"/>
    <mergeCell ref="B383:J384"/>
    <mergeCell ref="B211:J213"/>
    <mergeCell ref="B300:J305"/>
    <mergeCell ref="B53:J54"/>
    <mergeCell ref="B120:J121"/>
    <mergeCell ref="B325:J329"/>
    <mergeCell ref="B10:J12"/>
    <mergeCell ref="B32:J33"/>
    <mergeCell ref="B13:J16"/>
    <mergeCell ref="B43:J45"/>
    <mergeCell ref="B36:J38"/>
    <mergeCell ref="B40:J41"/>
    <mergeCell ref="B106:J109"/>
    <mergeCell ref="F69:G69"/>
    <mergeCell ref="B95:J96"/>
    <mergeCell ref="B111:J113"/>
    <mergeCell ref="B115:J118"/>
    <mergeCell ref="B411:J415"/>
    <mergeCell ref="B341:J344"/>
    <mergeCell ref="H387:I387"/>
    <mergeCell ref="B347:J348"/>
    <mergeCell ref="B240:J242"/>
    <mergeCell ref="B284:J286"/>
    <mergeCell ref="B131:J136"/>
    <mergeCell ref="B168:J172"/>
    <mergeCell ref="B138:J140"/>
    <mergeCell ref="B336:J339"/>
    <mergeCell ref="B142:J145"/>
    <mergeCell ref="B157:J158"/>
    <mergeCell ref="B147:J149"/>
    <mergeCell ref="B151:J153"/>
    <mergeCell ref="B331:J334"/>
    <mergeCell ref="B278:J282"/>
    <mergeCell ref="B174:J175"/>
    <mergeCell ref="B307:J311"/>
    <mergeCell ref="B296:J298"/>
  </mergeCells>
  <printOptions/>
  <pageMargins left="0.59" right="0.25" top="0.38" bottom="0.21" header="0.27" footer="0.21"/>
  <pageSetup horizontalDpi="600" verticalDpi="600" orientation="portrait" paperSize="9" scale="89" r:id="rId2"/>
  <rowBreaks count="1" manualBreakCount="1">
    <brk id="315" max="255" man="1"/>
  </rowBreaks>
  <colBreaks count="2" manualBreakCount="2">
    <brk id="10" min="1" max="398" man="1"/>
    <brk id="20" min="1" max="398" man="1"/>
  </colBreaks>
  <drawing r:id="rId1"/>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8294">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workbookViewId="0" topLeftCell="B26978">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26995">
      <selection activeCell="A1" sqref="A1"/>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P52"/>
  <sheetViews>
    <sheetView workbookViewId="0" topLeftCell="A21">
      <selection activeCell="G24" sqref="G24"/>
    </sheetView>
  </sheetViews>
  <sheetFormatPr defaultColWidth="9.140625" defaultRowHeight="12.75"/>
  <cols>
    <col min="1" max="1" width="3.140625" style="1" customWidth="1"/>
    <col min="2" max="2" width="3.421875" style="2" customWidth="1"/>
    <col min="3" max="3" width="22.28125" style="7" customWidth="1"/>
    <col min="4" max="4" width="12.7109375" style="1" customWidth="1"/>
    <col min="5" max="5" width="11.7109375" style="1" customWidth="1"/>
    <col min="6" max="6" width="0.5625" style="1" customWidth="1"/>
    <col min="7" max="7" width="13.57421875" style="1" customWidth="1"/>
    <col min="8" max="8" width="1.421875" style="1" customWidth="1"/>
    <col min="9" max="9" width="11.57421875" style="1" customWidth="1"/>
    <col min="10" max="10" width="0.5625" style="1" customWidth="1"/>
    <col min="11" max="11" width="12.7109375" style="1" customWidth="1"/>
    <col min="12" max="12" width="2.140625" style="1" hidden="1" customWidth="1"/>
    <col min="13" max="13" width="1.57421875" style="1" hidden="1" customWidth="1"/>
    <col min="14" max="14" width="0.5625" style="1" customWidth="1"/>
    <col min="15" max="15" width="9.140625" style="1" customWidth="1"/>
    <col min="16" max="16" width="9.57421875" style="1" bestFit="1" customWidth="1"/>
    <col min="17" max="16384" width="9.140625" style="1" customWidth="1"/>
  </cols>
  <sheetData>
    <row r="1" spans="1:14" ht="12.75">
      <c r="A1" s="4" t="s">
        <v>33</v>
      </c>
      <c r="B1" s="1"/>
      <c r="C1" s="1"/>
      <c r="I1" s="2"/>
      <c r="J1" s="2"/>
      <c r="K1" s="2"/>
      <c r="L1" s="2"/>
      <c r="M1" s="2"/>
      <c r="N1" s="2"/>
    </row>
    <row r="2" spans="1:3" ht="12.75">
      <c r="A2" s="67" t="str">
        <f>+'BS'!A2</f>
        <v>UNAUDITED 4TH QUARTER REPORT  ON CONSOLIDATED RESULTS</v>
      </c>
      <c r="B2" s="5"/>
      <c r="C2" s="1"/>
    </row>
    <row r="3" spans="1:3" ht="12.75">
      <c r="A3" s="67" t="str">
        <f>+'BS'!A3</f>
        <v>FOR THE FINANCIAL QUARTER ENDED 31 MAY 2004</v>
      </c>
      <c r="B3" s="5"/>
      <c r="C3" s="1"/>
    </row>
    <row r="4" ht="15">
      <c r="E4" s="2"/>
    </row>
    <row r="5" ht="15">
      <c r="A5" s="4" t="s">
        <v>48</v>
      </c>
    </row>
    <row r="6" ht="12" customHeight="1">
      <c r="A6" s="4"/>
    </row>
    <row r="7" spans="6:10" ht="15">
      <c r="F7" s="3" t="s">
        <v>49</v>
      </c>
      <c r="J7" s="3" t="s">
        <v>50</v>
      </c>
    </row>
    <row r="8" spans="5:12" ht="15">
      <c r="E8" s="28" t="s">
        <v>11</v>
      </c>
      <c r="F8" s="29"/>
      <c r="G8" s="30" t="s">
        <v>16</v>
      </c>
      <c r="I8" s="28" t="s">
        <v>11</v>
      </c>
      <c r="J8" s="29"/>
      <c r="K8" s="30" t="s">
        <v>16</v>
      </c>
      <c r="L8" s="3"/>
    </row>
    <row r="9" spans="5:12" ht="15">
      <c r="E9" s="31" t="s">
        <v>13</v>
      </c>
      <c r="F9" s="32"/>
      <c r="G9" s="33" t="s">
        <v>12</v>
      </c>
      <c r="I9" s="31" t="s">
        <v>31</v>
      </c>
      <c r="J9" s="32"/>
      <c r="K9" s="33" t="s">
        <v>12</v>
      </c>
      <c r="L9" s="3"/>
    </row>
    <row r="10" spans="5:12" ht="15">
      <c r="E10" s="31" t="s">
        <v>15</v>
      </c>
      <c r="F10" s="32"/>
      <c r="G10" s="33" t="s">
        <v>25</v>
      </c>
      <c r="I10" s="31" t="s">
        <v>32</v>
      </c>
      <c r="J10" s="32"/>
      <c r="K10" s="33" t="s">
        <v>25</v>
      </c>
      <c r="L10" s="3"/>
    </row>
    <row r="11" spans="5:12" ht="15">
      <c r="E11" s="31"/>
      <c r="F11" s="32"/>
      <c r="G11" s="33" t="s">
        <v>26</v>
      </c>
      <c r="I11" s="31"/>
      <c r="J11" s="32"/>
      <c r="K11" s="33" t="s">
        <v>27</v>
      </c>
      <c r="L11" s="3"/>
    </row>
    <row r="12" spans="5:12" ht="15">
      <c r="E12" s="34"/>
      <c r="F12" s="5"/>
      <c r="G12" s="33" t="s">
        <v>13</v>
      </c>
      <c r="I12" s="34"/>
      <c r="J12" s="5"/>
      <c r="K12" s="33" t="s">
        <v>24</v>
      </c>
      <c r="L12" s="3"/>
    </row>
    <row r="13" spans="5:12" ht="15">
      <c r="E13" s="46" t="s">
        <v>250</v>
      </c>
      <c r="F13" s="32"/>
      <c r="G13" s="41" t="s">
        <v>134</v>
      </c>
      <c r="I13" s="46" t="str">
        <f>E13</f>
        <v>31/05/2004</v>
      </c>
      <c r="J13" s="32"/>
      <c r="K13" s="111" t="s">
        <v>134</v>
      </c>
      <c r="L13" s="3"/>
    </row>
    <row r="14" spans="5:11" ht="15">
      <c r="E14" s="35" t="s">
        <v>14</v>
      </c>
      <c r="F14" s="19"/>
      <c r="G14" s="36" t="s">
        <v>14</v>
      </c>
      <c r="I14" s="35" t="s">
        <v>14</v>
      </c>
      <c r="J14" s="19"/>
      <c r="K14" s="36" t="s">
        <v>14</v>
      </c>
    </row>
    <row r="15" spans="9:11" ht="15">
      <c r="I15" s="3" t="s">
        <v>41</v>
      </c>
      <c r="J15" s="3"/>
      <c r="K15" s="3" t="s">
        <v>40</v>
      </c>
    </row>
    <row r="16" spans="5:11" ht="15">
      <c r="E16" s="26"/>
      <c r="F16" s="17"/>
      <c r="G16" s="26"/>
      <c r="H16" s="17"/>
      <c r="I16" s="26"/>
      <c r="J16" s="17"/>
      <c r="K16" s="26"/>
    </row>
    <row r="17" spans="3:11" ht="15">
      <c r="C17" s="7" t="s">
        <v>42</v>
      </c>
      <c r="E17" s="17">
        <v>28493</v>
      </c>
      <c r="F17" s="17"/>
      <c r="G17" s="17">
        <f>+K17-110654</f>
        <v>27432</v>
      </c>
      <c r="H17" s="17"/>
      <c r="I17" s="17">
        <v>133380</v>
      </c>
      <c r="J17" s="17"/>
      <c r="K17" s="17">
        <v>138086</v>
      </c>
    </row>
    <row r="18" spans="5:11" ht="15">
      <c r="E18" s="54"/>
      <c r="F18" s="54"/>
      <c r="G18" s="54"/>
      <c r="H18" s="54"/>
      <c r="I18" s="54"/>
      <c r="J18" s="54"/>
      <c r="K18" s="54"/>
    </row>
    <row r="19" spans="3:11" ht="15">
      <c r="C19" s="7" t="s">
        <v>51</v>
      </c>
      <c r="E19" s="17">
        <v>-26679</v>
      </c>
      <c r="F19" s="17"/>
      <c r="G19" s="17">
        <f>+K19+111078</f>
        <v>-27768</v>
      </c>
      <c r="H19" s="17"/>
      <c r="I19" s="17">
        <v>-129228</v>
      </c>
      <c r="J19" s="17"/>
      <c r="K19" s="17">
        <f>-118646-8070-12130</f>
        <v>-138846</v>
      </c>
    </row>
    <row r="20" spans="5:11" ht="15">
      <c r="E20" s="26"/>
      <c r="F20" s="26"/>
      <c r="G20" s="26"/>
      <c r="H20" s="26"/>
      <c r="I20" s="26" t="s">
        <v>15</v>
      </c>
      <c r="J20" s="26"/>
      <c r="K20" s="26"/>
    </row>
    <row r="21" spans="3:11" ht="15">
      <c r="C21" s="7" t="s">
        <v>52</v>
      </c>
      <c r="E21" s="17">
        <v>490</v>
      </c>
      <c r="F21" s="8"/>
      <c r="G21" s="17">
        <f>+K21-988</f>
        <v>2158</v>
      </c>
      <c r="H21" s="8"/>
      <c r="I21" s="8">
        <f>3308+103-1997</f>
        <v>1414</v>
      </c>
      <c r="J21" s="8"/>
      <c r="K21" s="8">
        <v>3146</v>
      </c>
    </row>
    <row r="22" spans="5:11" ht="15">
      <c r="E22" s="55"/>
      <c r="F22" s="8"/>
      <c r="G22" s="55"/>
      <c r="H22" s="8"/>
      <c r="I22" s="55"/>
      <c r="J22" s="8"/>
      <c r="K22" s="55"/>
    </row>
    <row r="23" spans="3:11" ht="15">
      <c r="C23" s="7" t="s">
        <v>53</v>
      </c>
      <c r="E23" s="8">
        <f>SUM(E17:E22)</f>
        <v>2304</v>
      </c>
      <c r="F23" s="8"/>
      <c r="G23" s="8">
        <f>SUM(G17:G21)</f>
        <v>1822</v>
      </c>
      <c r="H23" s="8"/>
      <c r="I23" s="8">
        <f>SUM(I17:I22)</f>
        <v>5566</v>
      </c>
      <c r="J23" s="8"/>
      <c r="K23" s="8">
        <f>SUM(K17:K22)</f>
        <v>2386</v>
      </c>
    </row>
    <row r="24" spans="5:11" ht="15">
      <c r="E24" s="8"/>
      <c r="F24" s="8"/>
      <c r="G24" s="8"/>
      <c r="H24" s="8"/>
      <c r="I24" s="8"/>
      <c r="J24" s="8"/>
      <c r="K24" s="8"/>
    </row>
    <row r="25" spans="3:11" ht="15">
      <c r="C25" s="7" t="s">
        <v>214</v>
      </c>
      <c r="E25" s="8">
        <v>0</v>
      </c>
      <c r="F25" s="8"/>
      <c r="G25" s="8">
        <v>0</v>
      </c>
      <c r="H25" s="8"/>
      <c r="I25" s="8">
        <v>0</v>
      </c>
      <c r="J25" s="8"/>
      <c r="K25" s="8">
        <v>-1246</v>
      </c>
    </row>
    <row r="26" spans="5:11" ht="15">
      <c r="E26" s="8"/>
      <c r="F26" s="8"/>
      <c r="G26" s="8"/>
      <c r="H26" s="8"/>
      <c r="I26" s="8"/>
      <c r="J26" s="8"/>
      <c r="K26" s="8"/>
    </row>
    <row r="27" spans="3:11" ht="15">
      <c r="C27" s="7" t="s">
        <v>54</v>
      </c>
      <c r="E27" s="17">
        <v>-1145</v>
      </c>
      <c r="F27" s="8"/>
      <c r="G27" s="17">
        <f>+K27+2426</f>
        <v>-819</v>
      </c>
      <c r="H27" s="8"/>
      <c r="I27" s="56">
        <f>-3374+1997+150</f>
        <v>-1227</v>
      </c>
      <c r="J27" s="8"/>
      <c r="K27" s="8">
        <f>-3245</f>
        <v>-3245</v>
      </c>
    </row>
    <row r="28" spans="5:16" ht="15">
      <c r="E28" s="43"/>
      <c r="F28" s="9"/>
      <c r="G28" s="9"/>
      <c r="H28" s="9"/>
      <c r="I28" s="43"/>
      <c r="J28" s="9"/>
      <c r="K28" s="43"/>
      <c r="P28" s="15"/>
    </row>
    <row r="29" spans="3:11" ht="15">
      <c r="C29" s="7" t="s">
        <v>55</v>
      </c>
      <c r="E29" s="17">
        <f>+I29</f>
        <v>0</v>
      </c>
      <c r="F29" s="9"/>
      <c r="G29" s="17">
        <v>0</v>
      </c>
      <c r="H29" s="9"/>
      <c r="I29" s="42">
        <v>0</v>
      </c>
      <c r="J29" s="9"/>
      <c r="K29" s="9">
        <v>9</v>
      </c>
    </row>
    <row r="30" spans="5:11" ht="15">
      <c r="E30" s="57"/>
      <c r="F30" s="9"/>
      <c r="G30" s="57"/>
      <c r="H30" s="9"/>
      <c r="I30" s="57"/>
      <c r="J30" s="9"/>
      <c r="K30" s="57"/>
    </row>
    <row r="31" spans="3:16" ht="15">
      <c r="C31" s="7" t="s">
        <v>56</v>
      </c>
      <c r="E31" s="42">
        <f>SUM(E23:E30)</f>
        <v>1159</v>
      </c>
      <c r="F31" s="9"/>
      <c r="G31" s="42">
        <f>SUM(G23:G30)</f>
        <v>1003</v>
      </c>
      <c r="H31" s="9"/>
      <c r="I31" s="42">
        <f>SUM(I23:I30)</f>
        <v>4339</v>
      </c>
      <c r="J31" s="9"/>
      <c r="K31" s="42">
        <f>SUM(K23:K30)</f>
        <v>-2096</v>
      </c>
      <c r="P31" s="22"/>
    </row>
    <row r="32" spans="5:15" ht="15">
      <c r="E32" s="42"/>
      <c r="F32" s="9"/>
      <c r="G32" s="9"/>
      <c r="H32" s="9"/>
      <c r="I32" s="42"/>
      <c r="J32" s="9"/>
      <c r="K32" s="9"/>
      <c r="O32" s="15"/>
    </row>
    <row r="33" spans="3:16" ht="15">
      <c r="C33" s="7" t="s">
        <v>29</v>
      </c>
      <c r="E33" s="17">
        <f>-595+146+22-2-20+68</f>
        <v>-381</v>
      </c>
      <c r="F33" s="9"/>
      <c r="G33" s="17">
        <f>+K33+2429</f>
        <v>1586</v>
      </c>
      <c r="H33" s="9"/>
      <c r="I33" s="42">
        <f>-1739+146+22-2-20+68</f>
        <v>-1525</v>
      </c>
      <c r="J33" s="9">
        <v>-339</v>
      </c>
      <c r="K33" s="9">
        <v>-843</v>
      </c>
      <c r="P33" s="8"/>
    </row>
    <row r="34" spans="5:11" ht="15">
      <c r="E34" s="58" t="s">
        <v>15</v>
      </c>
      <c r="F34" s="9"/>
      <c r="G34" s="52"/>
      <c r="H34" s="9"/>
      <c r="I34" s="58"/>
      <c r="J34" s="9"/>
      <c r="K34" s="52"/>
    </row>
    <row r="35" spans="3:16" ht="15">
      <c r="C35" s="7" t="s">
        <v>57</v>
      </c>
      <c r="E35" s="26">
        <f>SUM(E31:E34)</f>
        <v>778</v>
      </c>
      <c r="F35" s="26"/>
      <c r="G35" s="26">
        <f>SUM(G31:G34)</f>
        <v>2589</v>
      </c>
      <c r="H35" s="26"/>
      <c r="I35" s="26">
        <f>SUM(I31:I34)</f>
        <v>2814</v>
      </c>
      <c r="J35" s="26"/>
      <c r="K35" s="26">
        <f>SUM(K31:K34)</f>
        <v>-2939</v>
      </c>
      <c r="L35" s="5"/>
      <c r="M35" s="5"/>
      <c r="N35" s="5"/>
      <c r="O35" s="15"/>
      <c r="P35" s="15"/>
    </row>
    <row r="36" spans="5:16" ht="15">
      <c r="E36" s="40"/>
      <c r="F36" s="40"/>
      <c r="G36" s="40"/>
      <c r="H36" s="40"/>
      <c r="I36" s="66"/>
      <c r="J36" s="40"/>
      <c r="K36" s="40"/>
      <c r="L36" s="5"/>
      <c r="M36" s="5"/>
      <c r="N36" s="5"/>
      <c r="O36" s="15"/>
      <c r="P36" s="15"/>
    </row>
    <row r="37" spans="3:16" ht="15">
      <c r="C37" s="7" t="s">
        <v>58</v>
      </c>
      <c r="E37" s="17">
        <f>-365-17</f>
        <v>-382</v>
      </c>
      <c r="F37" s="40"/>
      <c r="G37" s="17">
        <f>+K37+460</f>
        <v>342</v>
      </c>
      <c r="H37" s="40"/>
      <c r="I37" s="26">
        <f>1395-71-248-17</f>
        <v>1059</v>
      </c>
      <c r="J37" s="40"/>
      <c r="K37" s="26">
        <v>-118</v>
      </c>
      <c r="L37" s="5"/>
      <c r="M37" s="5"/>
      <c r="N37" s="5"/>
      <c r="O37" s="15"/>
      <c r="P37" s="15"/>
    </row>
    <row r="38" spans="5:16" ht="15">
      <c r="E38" s="18"/>
      <c r="F38" s="40"/>
      <c r="G38" s="18"/>
      <c r="H38" s="40"/>
      <c r="I38" s="88"/>
      <c r="J38" s="40"/>
      <c r="K38" s="18"/>
      <c r="L38" s="5"/>
      <c r="M38" s="5"/>
      <c r="N38" s="5"/>
      <c r="O38" s="15"/>
      <c r="P38" s="15"/>
    </row>
    <row r="39" spans="3:16" ht="15">
      <c r="C39" s="7" t="s">
        <v>59</v>
      </c>
      <c r="E39" s="40"/>
      <c r="F39" s="40"/>
      <c r="G39" s="40"/>
      <c r="H39" s="40"/>
      <c r="I39" s="66"/>
      <c r="J39" s="40"/>
      <c r="K39" s="40"/>
      <c r="L39" s="5"/>
      <c r="M39" s="5"/>
      <c r="N39" s="5"/>
      <c r="O39" s="15"/>
      <c r="P39" s="15"/>
    </row>
    <row r="40" spans="3:16" ht="15.75" thickBot="1">
      <c r="C40" s="7" t="s">
        <v>60</v>
      </c>
      <c r="E40" s="14">
        <f>SUM(E35:E37)</f>
        <v>396</v>
      </c>
      <c r="F40" s="40"/>
      <c r="G40" s="14">
        <f>SUM(G35:G38)</f>
        <v>2931</v>
      </c>
      <c r="H40" s="40"/>
      <c r="I40" s="14">
        <f>SUM(I35:I38)</f>
        <v>3873</v>
      </c>
      <c r="J40" s="40"/>
      <c r="K40" s="14">
        <f>SUM(K35:K38)</f>
        <v>-3057</v>
      </c>
      <c r="L40" s="5"/>
      <c r="M40" s="5"/>
      <c r="N40" s="5"/>
      <c r="O40" s="15"/>
      <c r="P40" s="15"/>
    </row>
    <row r="41" spans="5:16" ht="12" customHeight="1" thickTop="1">
      <c r="E41" s="66"/>
      <c r="F41" s="40"/>
      <c r="G41" s="40"/>
      <c r="H41" s="40"/>
      <c r="I41" s="40"/>
      <c r="J41" s="40"/>
      <c r="K41" s="40"/>
      <c r="L41" s="5"/>
      <c r="M41" s="5"/>
      <c r="N41" s="5"/>
      <c r="O41" s="15"/>
      <c r="P41" s="15"/>
    </row>
    <row r="42" spans="5:7" ht="10.5" customHeight="1">
      <c r="E42" s="15" t="s">
        <v>15</v>
      </c>
      <c r="F42" s="1" t="s">
        <v>15</v>
      </c>
      <c r="G42" s="15" t="s">
        <v>15</v>
      </c>
    </row>
    <row r="43" ht="15">
      <c r="C43" s="7" t="s">
        <v>61</v>
      </c>
    </row>
    <row r="44" spans="3:11" ht="15">
      <c r="C44" s="7" t="s">
        <v>62</v>
      </c>
      <c r="E44" s="118">
        <f>+'Notes''2004'!F406</f>
        <v>0.5295604380909078</v>
      </c>
      <c r="F44" s="106"/>
      <c r="G44" s="118">
        <f>+'Notes''2004'!G406</f>
        <v>4.411565496169419</v>
      </c>
      <c r="H44" s="106"/>
      <c r="I44" s="118">
        <f>+'Notes''2004'!H406</f>
        <v>5.9080161696285565</v>
      </c>
      <c r="J44" s="106"/>
      <c r="K44" s="118">
        <f>+'Notes''2004'!I406</f>
        <v>-7.662614362702093</v>
      </c>
    </row>
    <row r="45" spans="3:11" ht="15">
      <c r="C45" s="7" t="s">
        <v>15</v>
      </c>
      <c r="E45" s="119"/>
      <c r="F45" s="13"/>
      <c r="G45" s="13"/>
      <c r="H45" s="13"/>
      <c r="I45" s="13"/>
      <c r="J45" s="13"/>
      <c r="K45" s="13"/>
    </row>
    <row r="46" spans="3:14" ht="15">
      <c r="C46" s="7" t="s">
        <v>63</v>
      </c>
      <c r="E46" s="120">
        <f>+'Notes''2004'!F436</f>
        <v>0.514958577076802</v>
      </c>
      <c r="F46" s="106"/>
      <c r="G46" s="121">
        <f>+'Notes''2004'!G436</f>
        <v>3.969605167622243</v>
      </c>
      <c r="H46" s="106"/>
      <c r="I46" s="120">
        <f>+'Notes''2004'!H436</f>
        <v>4.796708094594433</v>
      </c>
      <c r="J46" s="106"/>
      <c r="K46" s="120">
        <f>+'Notes''2004'!I436</f>
        <v>-7.1425026058470245</v>
      </c>
      <c r="L46" s="7"/>
      <c r="M46" s="7"/>
      <c r="N46" s="7"/>
    </row>
    <row r="47" spans="3:11" ht="15">
      <c r="C47" s="7" t="s">
        <v>15</v>
      </c>
      <c r="E47" s="12"/>
      <c r="F47" s="12"/>
      <c r="G47" s="12"/>
      <c r="H47" s="12"/>
      <c r="I47" s="12"/>
      <c r="J47" s="12"/>
      <c r="K47" s="12"/>
    </row>
    <row r="48" ht="14.25">
      <c r="C48" s="49" t="s">
        <v>87</v>
      </c>
    </row>
    <row r="49" spans="3:5" ht="14.25">
      <c r="C49" s="49" t="s">
        <v>140</v>
      </c>
      <c r="E49" s="16"/>
    </row>
    <row r="50" ht="15">
      <c r="K50" s="127" t="s">
        <v>275</v>
      </c>
    </row>
    <row r="52" ht="15">
      <c r="K52" s="2"/>
    </row>
  </sheetData>
  <printOptions/>
  <pageMargins left="0.75" right="0.75" top="0.52" bottom="1" header="0.5" footer="0.5"/>
  <pageSetup horizontalDpi="360" verticalDpi="360" orientation="portrait" scale="92" r:id="rId2"/>
  <drawing r:id="rId1"/>
</worksheet>
</file>

<file path=xl/worksheets/sheet8.xml><?xml version="1.0" encoding="utf-8"?>
<worksheet xmlns="http://schemas.openxmlformats.org/spreadsheetml/2006/main" xmlns:r="http://schemas.openxmlformats.org/officeDocument/2006/relationships">
  <dimension ref="A1:V146"/>
  <sheetViews>
    <sheetView workbookViewId="0" topLeftCell="A1">
      <selection activeCell="J42" sqref="J42"/>
    </sheetView>
  </sheetViews>
  <sheetFormatPr defaultColWidth="9.140625" defaultRowHeight="12.75"/>
  <cols>
    <col min="1" max="1" width="3.421875" style="0" customWidth="1"/>
    <col min="2" max="2" width="3.140625" style="0" customWidth="1"/>
    <col min="5" max="5" width="11.00390625" style="0" customWidth="1"/>
    <col min="6" max="6" width="9.57421875" style="0" customWidth="1"/>
    <col min="7" max="7" width="0.9921875" style="0" customWidth="1"/>
    <col min="8" max="8" width="21.28125" style="0" customWidth="1"/>
    <col min="9" max="9" width="0.85546875" style="0" customWidth="1"/>
    <col min="10" max="10" width="13.00390625" style="0" customWidth="1"/>
    <col min="11" max="11" width="0.9921875" style="0" customWidth="1"/>
    <col min="12" max="12" width="13.28125" style="0" customWidth="1"/>
    <col min="13" max="14" width="4.00390625" style="0" customWidth="1"/>
    <col min="17" max="17" width="11.140625" style="0" bestFit="1" customWidth="1"/>
    <col min="19" max="19" width="9.8515625" style="0" bestFit="1" customWidth="1"/>
    <col min="21" max="21" width="9.8515625" style="0" bestFit="1" customWidth="1"/>
  </cols>
  <sheetData>
    <row r="1" s="1" customFormat="1" ht="14.25" customHeight="1">
      <c r="A1" s="4" t="s">
        <v>33</v>
      </c>
    </row>
    <row r="2" spans="1:2" s="1" customFormat="1" ht="12.75" customHeight="1">
      <c r="A2" s="67" t="s">
        <v>249</v>
      </c>
      <c r="B2" s="5"/>
    </row>
    <row r="3" spans="1:2" s="1" customFormat="1" ht="13.5" customHeight="1">
      <c r="A3" s="67" t="s">
        <v>241</v>
      </c>
      <c r="B3" s="5"/>
    </row>
    <row r="4" s="1" customFormat="1" ht="10.5" customHeight="1">
      <c r="A4" s="1" t="s">
        <v>15</v>
      </c>
    </row>
    <row r="5" s="1" customFormat="1" ht="12.75">
      <c r="A5" s="4" t="s">
        <v>64</v>
      </c>
    </row>
    <row r="6" spans="10:12" s="1" customFormat="1" ht="12.75">
      <c r="J6" s="37" t="s">
        <v>34</v>
      </c>
      <c r="L6" s="37" t="s">
        <v>17</v>
      </c>
    </row>
    <row r="7" spans="10:12" s="1" customFormat="1" ht="12.75">
      <c r="J7" s="38" t="s">
        <v>35</v>
      </c>
      <c r="L7" s="38" t="s">
        <v>46</v>
      </c>
    </row>
    <row r="8" spans="10:12" s="1" customFormat="1" ht="12.75">
      <c r="J8" s="38" t="s">
        <v>13</v>
      </c>
      <c r="L8" s="38" t="s">
        <v>40</v>
      </c>
    </row>
    <row r="9" spans="10:12" s="1" customFormat="1" ht="12.75">
      <c r="J9" s="38"/>
      <c r="L9" s="38" t="s">
        <v>47</v>
      </c>
    </row>
    <row r="10" spans="10:12" s="1" customFormat="1" ht="12.75">
      <c r="J10" s="48" t="str">
        <f>+'Income Stat'!E13</f>
        <v>31/05/2004</v>
      </c>
      <c r="L10" s="48" t="s">
        <v>134</v>
      </c>
    </row>
    <row r="11" spans="10:12" s="1" customFormat="1" ht="12.75">
      <c r="J11" s="39" t="s">
        <v>14</v>
      </c>
      <c r="L11" s="39" t="s">
        <v>14</v>
      </c>
    </row>
    <row r="12" spans="10:12" s="1" customFormat="1" ht="15" customHeight="1">
      <c r="J12" s="3" t="s">
        <v>41</v>
      </c>
      <c r="K12" s="3"/>
      <c r="L12" s="3" t="s">
        <v>40</v>
      </c>
    </row>
    <row r="13" spans="10:12" s="1" customFormat="1" ht="7.5" customHeight="1">
      <c r="J13" s="3"/>
      <c r="K13" s="3"/>
      <c r="L13" s="3"/>
    </row>
    <row r="14" spans="1:12" s="1" customFormat="1" ht="15">
      <c r="A14" s="6"/>
      <c r="B14" s="4" t="s">
        <v>89</v>
      </c>
      <c r="C14" s="7"/>
      <c r="D14" s="7"/>
      <c r="E14" s="7"/>
      <c r="F14" s="7"/>
      <c r="G14" s="7"/>
      <c r="H14" s="7"/>
      <c r="I14" s="7"/>
      <c r="J14" s="9">
        <v>20412</v>
      </c>
      <c r="K14" s="7"/>
      <c r="L14" s="9">
        <v>26797</v>
      </c>
    </row>
    <row r="15" spans="1:12" s="1" customFormat="1" ht="15">
      <c r="A15" s="6"/>
      <c r="B15" s="4" t="s">
        <v>143</v>
      </c>
      <c r="C15" s="7"/>
      <c r="D15" s="7"/>
      <c r="E15" s="7"/>
      <c r="F15" s="7"/>
      <c r="G15" s="7"/>
      <c r="H15" s="7"/>
      <c r="I15" s="7"/>
      <c r="J15" s="9">
        <v>126</v>
      </c>
      <c r="K15" s="7"/>
      <c r="L15" s="9">
        <v>126</v>
      </c>
    </row>
    <row r="16" spans="1:12" s="1" customFormat="1" ht="15">
      <c r="A16" s="6"/>
      <c r="B16" s="4" t="s">
        <v>276</v>
      </c>
      <c r="C16" s="7"/>
      <c r="D16" s="7"/>
      <c r="E16" s="7"/>
      <c r="F16" s="7"/>
      <c r="G16" s="7"/>
      <c r="H16" s="7"/>
      <c r="I16" s="7"/>
      <c r="J16" s="9">
        <f>959+1</f>
        <v>960</v>
      </c>
      <c r="K16" s="7"/>
      <c r="L16" s="9">
        <v>0</v>
      </c>
    </row>
    <row r="17" spans="1:12" s="1" customFormat="1" ht="15">
      <c r="A17" s="6"/>
      <c r="B17" s="4" t="s">
        <v>90</v>
      </c>
      <c r="C17" s="7"/>
      <c r="D17" s="7"/>
      <c r="E17" s="7"/>
      <c r="F17" s="7"/>
      <c r="G17" s="7"/>
      <c r="H17" s="7"/>
      <c r="I17" s="7"/>
      <c r="J17" s="9">
        <f>22274+831</f>
        <v>23105</v>
      </c>
      <c r="K17" s="7"/>
      <c r="L17" s="9">
        <v>5697</v>
      </c>
    </row>
    <row r="18" spans="1:12" s="1" customFormat="1" ht="13.5" customHeight="1">
      <c r="A18" s="6"/>
      <c r="B18" s="7"/>
      <c r="C18" s="7"/>
      <c r="D18" s="7"/>
      <c r="E18" s="7"/>
      <c r="F18" s="10"/>
      <c r="G18" s="10"/>
      <c r="H18" s="7"/>
      <c r="I18" s="7"/>
      <c r="J18" s="7"/>
      <c r="K18" s="7"/>
      <c r="L18" s="7"/>
    </row>
    <row r="19" spans="1:12" s="1" customFormat="1" ht="15">
      <c r="A19" s="6"/>
      <c r="B19" s="4" t="s">
        <v>88</v>
      </c>
      <c r="C19" s="7"/>
      <c r="D19" s="7"/>
      <c r="E19" s="7"/>
      <c r="F19" s="10"/>
      <c r="G19" s="10"/>
      <c r="H19" s="7"/>
      <c r="I19" s="7"/>
      <c r="J19" s="7"/>
      <c r="K19" s="7"/>
      <c r="L19" s="7"/>
    </row>
    <row r="20" spans="1:12" s="1" customFormat="1" ht="15">
      <c r="A20" s="7"/>
      <c r="B20" s="7"/>
      <c r="C20" s="7" t="s">
        <v>65</v>
      </c>
      <c r="D20" s="7"/>
      <c r="E20" s="7"/>
      <c r="F20" s="7"/>
      <c r="G20" s="7"/>
      <c r="H20" s="7"/>
      <c r="I20" s="7"/>
      <c r="J20" s="112">
        <f>2244+139-139+78</f>
        <v>2322</v>
      </c>
      <c r="K20" s="7"/>
      <c r="L20" s="47">
        <v>1795</v>
      </c>
    </row>
    <row r="21" spans="1:12" s="1" customFormat="1" ht="15">
      <c r="A21" s="7"/>
      <c r="B21" s="7"/>
      <c r="C21" s="7" t="s">
        <v>43</v>
      </c>
      <c r="D21" s="7"/>
      <c r="E21" s="7"/>
      <c r="F21" s="7"/>
      <c r="G21" s="7"/>
      <c r="H21" s="7"/>
      <c r="I21" s="7"/>
      <c r="J21" s="113">
        <v>68267</v>
      </c>
      <c r="K21" s="7"/>
      <c r="L21" s="24">
        <f>75406</f>
        <v>75406</v>
      </c>
    </row>
    <row r="22" spans="1:12" s="1" customFormat="1" ht="15">
      <c r="A22" s="7"/>
      <c r="B22" s="7"/>
      <c r="C22" s="7" t="s">
        <v>67</v>
      </c>
      <c r="D22" s="7"/>
      <c r="E22" s="7"/>
      <c r="F22" s="7"/>
      <c r="G22" s="7"/>
      <c r="H22" s="7"/>
      <c r="I22" s="7"/>
      <c r="J22" s="113">
        <v>82838</v>
      </c>
      <c r="K22" s="7"/>
      <c r="L22" s="24">
        <v>43666</v>
      </c>
    </row>
    <row r="23" spans="1:12" s="1" customFormat="1" ht="15">
      <c r="A23" s="7"/>
      <c r="B23" s="7"/>
      <c r="C23" s="7" t="s">
        <v>68</v>
      </c>
      <c r="D23" s="7"/>
      <c r="E23" s="7"/>
      <c r="F23" s="7"/>
      <c r="G23" s="7"/>
      <c r="H23" s="7"/>
      <c r="I23" s="7"/>
      <c r="J23" s="113">
        <v>15264</v>
      </c>
      <c r="K23" s="7"/>
      <c r="L23" s="24">
        <f>35073-280</f>
        <v>34793</v>
      </c>
    </row>
    <row r="24" spans="1:12" s="1" customFormat="1" ht="15">
      <c r="A24" s="7"/>
      <c r="B24" s="7"/>
      <c r="C24" s="7" t="s">
        <v>227</v>
      </c>
      <c r="D24" s="7"/>
      <c r="E24" s="7"/>
      <c r="F24" s="7"/>
      <c r="G24" s="7"/>
      <c r="H24" s="7"/>
      <c r="I24" s="7"/>
      <c r="J24" s="155">
        <v>10095</v>
      </c>
      <c r="K24" s="7"/>
      <c r="L24" s="45">
        <f>9822</f>
        <v>9822</v>
      </c>
    </row>
    <row r="25" spans="1:12" s="1" customFormat="1" ht="15">
      <c r="A25" s="7"/>
      <c r="B25" s="7"/>
      <c r="C25" s="7" t="s">
        <v>39</v>
      </c>
      <c r="D25" s="7"/>
      <c r="E25" s="7"/>
      <c r="F25" s="7"/>
      <c r="G25" s="7"/>
      <c r="H25" s="7"/>
      <c r="I25" s="7"/>
      <c r="J25" s="24">
        <v>2108</v>
      </c>
      <c r="K25" s="7"/>
      <c r="L25" s="24">
        <v>3360</v>
      </c>
    </row>
    <row r="26" spans="1:12" s="1" customFormat="1" ht="15">
      <c r="A26" s="7"/>
      <c r="B26" s="7"/>
      <c r="C26" s="7" t="s">
        <v>105</v>
      </c>
      <c r="D26" s="7"/>
      <c r="E26" s="7"/>
      <c r="F26" s="7"/>
      <c r="G26" s="7"/>
      <c r="H26" s="7"/>
      <c r="I26" s="7"/>
      <c r="J26" s="24">
        <v>16418</v>
      </c>
      <c r="K26" s="7"/>
      <c r="L26" s="24">
        <v>29351</v>
      </c>
    </row>
    <row r="27" spans="1:21" s="1" customFormat="1" ht="15">
      <c r="A27" s="7"/>
      <c r="B27" s="7"/>
      <c r="C27" s="7"/>
      <c r="D27" s="7"/>
      <c r="E27" s="7"/>
      <c r="F27" s="7"/>
      <c r="G27" s="7"/>
      <c r="H27" s="7"/>
      <c r="I27" s="7"/>
      <c r="J27" s="24"/>
      <c r="K27" s="7"/>
      <c r="L27" s="24"/>
      <c r="Q27" s="4"/>
      <c r="R27" s="4"/>
      <c r="S27" s="3"/>
      <c r="T27" s="3"/>
      <c r="U27" s="3"/>
    </row>
    <row r="28" spans="1:22" s="1" customFormat="1" ht="15">
      <c r="A28" s="7"/>
      <c r="B28" s="7"/>
      <c r="C28" s="7"/>
      <c r="D28" s="7"/>
      <c r="E28" s="7"/>
      <c r="F28" s="7"/>
      <c r="G28" s="7"/>
      <c r="H28" s="7"/>
      <c r="I28" s="7"/>
      <c r="J28" s="20">
        <f>SUM(J20:J27)</f>
        <v>197312</v>
      </c>
      <c r="K28" s="7"/>
      <c r="L28" s="20">
        <f>SUM(L20:L26)</f>
        <v>198193</v>
      </c>
      <c r="P28" s="5"/>
      <c r="Q28" s="17"/>
      <c r="R28" s="5"/>
      <c r="S28" s="17"/>
      <c r="T28" s="17"/>
      <c r="U28" s="17"/>
      <c r="V28" s="5"/>
    </row>
    <row r="29" spans="1:22" s="1" customFormat="1" ht="15.75" customHeight="1">
      <c r="A29" s="6"/>
      <c r="B29" s="7" t="s">
        <v>18</v>
      </c>
      <c r="C29" s="7"/>
      <c r="D29" s="7"/>
      <c r="E29" s="7"/>
      <c r="F29" s="7"/>
      <c r="G29" s="7"/>
      <c r="H29" s="7"/>
      <c r="I29" s="7"/>
      <c r="J29" s="7"/>
      <c r="K29" s="7"/>
      <c r="L29" s="7"/>
      <c r="P29" s="5"/>
      <c r="Q29" s="17"/>
      <c r="R29" s="5"/>
      <c r="S29" s="17"/>
      <c r="T29" s="17"/>
      <c r="U29" s="17"/>
      <c r="V29" s="5"/>
    </row>
    <row r="30" spans="1:22" s="1" customFormat="1" ht="15">
      <c r="A30" s="7"/>
      <c r="B30" s="7"/>
      <c r="C30" s="7" t="s">
        <v>44</v>
      </c>
      <c r="D30" s="7"/>
      <c r="E30" s="7"/>
      <c r="F30" s="7"/>
      <c r="G30" s="7"/>
      <c r="H30" s="7"/>
      <c r="I30" s="7"/>
      <c r="J30" s="47">
        <f>40586+19031+3008</f>
        <v>62625</v>
      </c>
      <c r="K30" s="7"/>
      <c r="L30" s="112">
        <f>60347</f>
        <v>60347</v>
      </c>
      <c r="P30" s="5"/>
      <c r="Q30" s="17"/>
      <c r="R30" s="5"/>
      <c r="S30" s="5"/>
      <c r="T30" s="17"/>
      <c r="U30" s="5"/>
      <c r="V30" s="5"/>
    </row>
    <row r="31" spans="1:22" s="1" customFormat="1" ht="15">
      <c r="A31" s="7"/>
      <c r="B31" s="7"/>
      <c r="C31" s="7" t="s">
        <v>66</v>
      </c>
      <c r="D31" s="7"/>
      <c r="E31" s="7"/>
      <c r="F31" s="7"/>
      <c r="G31" s="7"/>
      <c r="H31" s="7"/>
      <c r="I31" s="7"/>
      <c r="J31" s="45">
        <f>23876+2135+1296+421</f>
        <v>27728</v>
      </c>
      <c r="K31" s="7"/>
      <c r="L31" s="113">
        <f>28531+33028</f>
        <v>61559</v>
      </c>
      <c r="P31" s="5"/>
      <c r="Q31" s="17"/>
      <c r="R31" s="5"/>
      <c r="S31" s="17"/>
      <c r="T31" s="17"/>
      <c r="U31" s="17"/>
      <c r="V31" s="5"/>
    </row>
    <row r="32" spans="1:22" s="1" customFormat="1" ht="15">
      <c r="A32" s="7"/>
      <c r="B32" s="7"/>
      <c r="C32" s="7" t="s">
        <v>28</v>
      </c>
      <c r="D32" s="7"/>
      <c r="E32" s="7"/>
      <c r="F32" s="7"/>
      <c r="G32" s="7"/>
      <c r="H32" s="7"/>
      <c r="I32" s="7"/>
      <c r="J32" s="24">
        <f>2556-22-68</f>
        <v>2466</v>
      </c>
      <c r="K32" s="7"/>
      <c r="L32" s="24">
        <f>2095-624</f>
        <v>1471</v>
      </c>
      <c r="P32" s="5"/>
      <c r="Q32" s="17"/>
      <c r="R32" s="5"/>
      <c r="S32" s="17"/>
      <c r="T32" s="17"/>
      <c r="U32" s="17"/>
      <c r="V32" s="5"/>
    </row>
    <row r="33" spans="1:22" s="1" customFormat="1" ht="15">
      <c r="A33" s="7"/>
      <c r="B33" s="7"/>
      <c r="C33" s="7"/>
      <c r="D33" s="7"/>
      <c r="E33" s="7"/>
      <c r="F33" s="7"/>
      <c r="G33" s="7"/>
      <c r="H33" s="7"/>
      <c r="I33" s="7"/>
      <c r="J33" s="44"/>
      <c r="K33" s="7"/>
      <c r="L33" s="44"/>
      <c r="P33" s="5"/>
      <c r="Q33" s="17"/>
      <c r="R33" s="5"/>
      <c r="S33" s="17"/>
      <c r="T33" s="17"/>
      <c r="U33" s="17"/>
      <c r="V33" s="5"/>
    </row>
    <row r="34" spans="1:22" s="1" customFormat="1" ht="15">
      <c r="A34" s="7"/>
      <c r="B34" s="7"/>
      <c r="C34" s="7"/>
      <c r="D34" s="7"/>
      <c r="E34" s="7"/>
      <c r="F34" s="7"/>
      <c r="G34" s="7"/>
      <c r="H34" s="7"/>
      <c r="I34" s="7"/>
      <c r="J34" s="20">
        <f>SUM(J30:J33)</f>
        <v>92819</v>
      </c>
      <c r="K34" s="7"/>
      <c r="L34" s="21">
        <f>SUM(L30:L33)</f>
        <v>123377</v>
      </c>
      <c r="P34" s="5"/>
      <c r="Q34" s="5"/>
      <c r="R34" s="5"/>
      <c r="S34" s="17"/>
      <c r="T34" s="17"/>
      <c r="U34" s="17"/>
      <c r="V34" s="5"/>
    </row>
    <row r="35" spans="1:22" s="1" customFormat="1" ht="12.75" customHeight="1">
      <c r="A35" s="7"/>
      <c r="B35" s="7"/>
      <c r="C35" s="7"/>
      <c r="D35" s="7"/>
      <c r="E35" s="7"/>
      <c r="F35" s="7"/>
      <c r="G35" s="7"/>
      <c r="H35" s="7"/>
      <c r="I35" s="7"/>
      <c r="J35" s="7"/>
      <c r="K35" s="7"/>
      <c r="L35" s="7"/>
      <c r="P35" s="5"/>
      <c r="Q35" s="5"/>
      <c r="R35" s="5"/>
      <c r="S35" s="17"/>
      <c r="T35" s="17"/>
      <c r="U35" s="17"/>
      <c r="V35" s="5"/>
    </row>
    <row r="36" spans="1:22" s="1" customFormat="1" ht="15">
      <c r="A36" s="6"/>
      <c r="B36" s="7" t="s">
        <v>19</v>
      </c>
      <c r="C36" s="7"/>
      <c r="D36" s="7"/>
      <c r="E36" s="7"/>
      <c r="F36" s="7"/>
      <c r="G36" s="7"/>
      <c r="H36" s="7"/>
      <c r="I36" s="7"/>
      <c r="J36" s="10">
        <f>J28-J34</f>
        <v>104493</v>
      </c>
      <c r="K36" s="7"/>
      <c r="L36" s="10">
        <f>L28-L34</f>
        <v>74816</v>
      </c>
      <c r="P36" s="5"/>
      <c r="Q36" s="22"/>
      <c r="R36" s="5"/>
      <c r="S36" s="22"/>
      <c r="T36" s="22"/>
      <c r="U36" s="22"/>
      <c r="V36" s="5"/>
    </row>
    <row r="37" spans="1:22" s="1" customFormat="1" ht="15" customHeight="1">
      <c r="A37" s="6"/>
      <c r="B37" s="7"/>
      <c r="C37" s="7"/>
      <c r="D37" s="7"/>
      <c r="E37" s="7"/>
      <c r="F37" s="7"/>
      <c r="G37" s="7"/>
      <c r="H37" s="7"/>
      <c r="I37" s="7"/>
      <c r="J37" s="10"/>
      <c r="K37" s="7"/>
      <c r="L37" s="10"/>
      <c r="P37" s="5"/>
      <c r="Q37" s="22"/>
      <c r="R37" s="5"/>
      <c r="S37" s="22"/>
      <c r="T37" s="22"/>
      <c r="U37" s="22"/>
      <c r="V37" s="5"/>
    </row>
    <row r="38" spans="1:22" s="1" customFormat="1" ht="15.75" thickBot="1">
      <c r="A38" s="6"/>
      <c r="B38" s="7"/>
      <c r="C38" s="7"/>
      <c r="D38" s="7"/>
      <c r="E38" s="7"/>
      <c r="F38" s="7"/>
      <c r="G38" s="7"/>
      <c r="H38" s="7"/>
      <c r="I38" s="7"/>
      <c r="J38" s="23">
        <f>J36+J17+J15+J14+J16</f>
        <v>149096</v>
      </c>
      <c r="K38" s="7"/>
      <c r="L38" s="23">
        <f>L36+L17+L15+L14</f>
        <v>107436</v>
      </c>
      <c r="P38" s="5"/>
      <c r="Q38" s="22"/>
      <c r="R38" s="5"/>
      <c r="S38" s="22"/>
      <c r="T38" s="22"/>
      <c r="U38" s="22"/>
      <c r="V38" s="5"/>
    </row>
    <row r="39" spans="1:12" s="1" customFormat="1" ht="15.75" thickTop="1">
      <c r="A39" s="6"/>
      <c r="B39" s="7" t="s">
        <v>20</v>
      </c>
      <c r="C39" s="7"/>
      <c r="D39" s="7"/>
      <c r="E39" s="7"/>
      <c r="F39" s="7"/>
      <c r="G39" s="7"/>
      <c r="H39" s="7"/>
      <c r="I39" s="7"/>
      <c r="J39" s="7"/>
      <c r="K39" s="7"/>
      <c r="L39" s="7"/>
    </row>
    <row r="40" spans="1:12" s="1" customFormat="1" ht="15">
      <c r="A40" s="7"/>
      <c r="B40" s="7"/>
      <c r="C40" s="7" t="s">
        <v>21</v>
      </c>
      <c r="D40" s="7"/>
      <c r="E40" s="7"/>
      <c r="F40" s="7"/>
      <c r="G40" s="7"/>
      <c r="H40" s="7"/>
      <c r="I40" s="7"/>
      <c r="J40" s="47">
        <v>77560</v>
      </c>
      <c r="K40" s="7"/>
      <c r="L40" s="47">
        <v>50133</v>
      </c>
    </row>
    <row r="41" spans="1:12" s="1" customFormat="1" ht="15">
      <c r="A41" s="7"/>
      <c r="C41" s="7" t="s">
        <v>283</v>
      </c>
      <c r="D41" s="7"/>
      <c r="E41" s="7"/>
      <c r="F41" s="7"/>
      <c r="G41" s="7"/>
      <c r="H41" s="7"/>
      <c r="I41" s="7"/>
      <c r="J41" s="45">
        <f>22853-421-1076</f>
        <v>21356</v>
      </c>
      <c r="K41" s="7"/>
      <c r="L41" s="24">
        <v>0</v>
      </c>
    </row>
    <row r="42" spans="1:12" s="1" customFormat="1" ht="15">
      <c r="A42" s="7"/>
      <c r="B42" s="7"/>
      <c r="C42" s="7" t="s">
        <v>22</v>
      </c>
      <c r="D42" s="7"/>
      <c r="E42" s="7"/>
      <c r="F42" s="7"/>
      <c r="G42" s="7"/>
      <c r="H42" s="7"/>
      <c r="I42" s="7"/>
      <c r="J42" s="24">
        <f>SUM(Equity!F19:H19)</f>
        <v>13195</v>
      </c>
      <c r="K42" s="40"/>
      <c r="L42" s="24">
        <v>5272</v>
      </c>
    </row>
    <row r="43" spans="1:12" s="1" customFormat="1" ht="15">
      <c r="A43" s="7"/>
      <c r="B43" s="7"/>
      <c r="C43" s="7"/>
      <c r="D43" s="7"/>
      <c r="E43" s="7"/>
      <c r="F43" s="7"/>
      <c r="G43" s="7"/>
      <c r="H43" s="7"/>
      <c r="I43" s="7"/>
      <c r="J43" s="25"/>
      <c r="K43" s="7"/>
      <c r="L43" s="25"/>
    </row>
    <row r="44" spans="1:12" s="1" customFormat="1" ht="15">
      <c r="A44" s="7"/>
      <c r="B44" s="7"/>
      <c r="C44" s="7"/>
      <c r="D44" s="7"/>
      <c r="E44" s="7"/>
      <c r="F44" s="7"/>
      <c r="G44" s="7"/>
      <c r="H44" s="7"/>
      <c r="I44" s="7"/>
      <c r="J44" s="26">
        <f>SUM(J40:J43)</f>
        <v>112111</v>
      </c>
      <c r="K44" s="7"/>
      <c r="L44" s="26">
        <f>SUM(L40:L43)</f>
        <v>55405</v>
      </c>
    </row>
    <row r="45" spans="1:12" s="1" customFormat="1" ht="15">
      <c r="A45" s="7"/>
      <c r="B45" s="7" t="s">
        <v>284</v>
      </c>
      <c r="C45" s="7"/>
      <c r="D45" s="7"/>
      <c r="E45" s="7"/>
      <c r="F45" s="7"/>
      <c r="G45" s="7"/>
      <c r="H45" s="7"/>
      <c r="I45" s="7"/>
      <c r="J45" s="42">
        <v>0</v>
      </c>
      <c r="K45" s="7"/>
      <c r="L45" s="43">
        <v>14113</v>
      </c>
    </row>
    <row r="47" spans="1:12" s="1" customFormat="1" ht="15">
      <c r="A47" s="6"/>
      <c r="B47" s="7" t="s">
        <v>23</v>
      </c>
      <c r="C47" s="7"/>
      <c r="D47" s="7"/>
      <c r="E47" s="7"/>
      <c r="F47" s="7"/>
      <c r="G47" s="7"/>
      <c r="H47" s="7"/>
      <c r="I47" s="7"/>
      <c r="J47" s="9">
        <f>117+248+17</f>
        <v>382</v>
      </c>
      <c r="K47" s="7"/>
      <c r="L47" s="9">
        <v>2700</v>
      </c>
    </row>
    <row r="48" spans="1:12" s="1" customFormat="1" ht="15">
      <c r="A48" s="6"/>
      <c r="B48" s="7" t="s">
        <v>69</v>
      </c>
      <c r="C48" s="7"/>
      <c r="D48" s="7"/>
      <c r="E48" s="7"/>
      <c r="F48" s="7"/>
      <c r="G48" s="7"/>
      <c r="H48" s="7"/>
      <c r="I48" s="7"/>
      <c r="J48" s="7" t="s">
        <v>15</v>
      </c>
      <c r="K48" s="7"/>
      <c r="L48" s="7"/>
    </row>
    <row r="49" spans="1:12" s="1" customFormat="1" ht="15">
      <c r="A49" s="7"/>
      <c r="B49" s="7"/>
      <c r="C49" s="7" t="s">
        <v>66</v>
      </c>
      <c r="D49" s="7"/>
      <c r="E49" s="7"/>
      <c r="F49" s="7"/>
      <c r="G49" s="7"/>
      <c r="H49" s="7"/>
      <c r="I49" s="7"/>
      <c r="J49" s="9">
        <f>1016+1760+1076</f>
        <v>3852</v>
      </c>
      <c r="K49" s="7"/>
      <c r="L49" s="9">
        <f>3071+30542</f>
        <v>33613</v>
      </c>
    </row>
    <row r="50" spans="1:12" s="1" customFormat="1" ht="15">
      <c r="A50" s="7"/>
      <c r="C50" s="7" t="s">
        <v>230</v>
      </c>
      <c r="D50" s="7"/>
      <c r="E50" s="7"/>
      <c r="F50" s="7"/>
      <c r="G50" s="7"/>
      <c r="H50" s="7"/>
      <c r="I50" s="7"/>
      <c r="J50" s="42">
        <v>23770</v>
      </c>
      <c r="K50" s="7"/>
      <c r="L50" s="43">
        <v>0</v>
      </c>
    </row>
    <row r="51" spans="1:12" s="1" customFormat="1" ht="15">
      <c r="A51" s="7"/>
      <c r="B51" s="7"/>
      <c r="C51" s="7" t="s">
        <v>30</v>
      </c>
      <c r="D51" s="7"/>
      <c r="E51" s="7"/>
      <c r="F51" s="7"/>
      <c r="G51" s="7"/>
      <c r="H51" s="7"/>
      <c r="I51" s="7"/>
      <c r="J51" s="9">
        <f>8981</f>
        <v>8981</v>
      </c>
      <c r="K51" s="7"/>
      <c r="L51" s="9">
        <v>1605</v>
      </c>
    </row>
    <row r="52" spans="1:12" s="1" customFormat="1" ht="12" customHeight="1">
      <c r="A52" s="7"/>
      <c r="B52" s="7"/>
      <c r="C52" s="7"/>
      <c r="D52" s="7"/>
      <c r="E52" s="7"/>
      <c r="F52" s="7"/>
      <c r="G52" s="7"/>
      <c r="H52" s="7"/>
      <c r="I52" s="7"/>
      <c r="J52" s="9"/>
      <c r="K52" s="7"/>
      <c r="L52" s="9"/>
    </row>
    <row r="53" spans="1:12" s="1" customFormat="1" ht="15.75" thickBot="1">
      <c r="A53" s="7"/>
      <c r="B53" s="7"/>
      <c r="C53" s="7"/>
      <c r="D53" s="7"/>
      <c r="E53" s="7"/>
      <c r="F53" s="7"/>
      <c r="G53" s="7"/>
      <c r="H53" s="7"/>
      <c r="I53" s="7"/>
      <c r="J53" s="27">
        <f>SUM(J44:J51)</f>
        <v>149096</v>
      </c>
      <c r="K53" s="7"/>
      <c r="L53" s="27">
        <f>SUM(L44:L51)</f>
        <v>107436</v>
      </c>
    </row>
    <row r="54" spans="1:12" s="1" customFormat="1" ht="7.5" customHeight="1" thickTop="1">
      <c r="A54" s="7"/>
      <c r="B54" s="7"/>
      <c r="C54" s="7"/>
      <c r="D54" s="7"/>
      <c r="E54" s="7"/>
      <c r="F54" s="7"/>
      <c r="G54" s="7"/>
      <c r="H54" s="7"/>
      <c r="I54" s="7"/>
      <c r="J54" s="60"/>
      <c r="K54" s="49"/>
      <c r="L54" s="60"/>
    </row>
    <row r="55" spans="1:12" s="1" customFormat="1" ht="15">
      <c r="A55" s="6"/>
      <c r="B55" s="7" t="s">
        <v>45</v>
      </c>
      <c r="C55" s="7"/>
      <c r="D55" s="7"/>
      <c r="E55" s="7"/>
      <c r="F55" s="7"/>
      <c r="G55" s="7"/>
      <c r="H55" s="7"/>
      <c r="I55" s="7"/>
      <c r="J55" s="11">
        <f>(J44-J17)/J40</f>
        <v>1.147576070139247</v>
      </c>
      <c r="K55" s="7"/>
      <c r="L55" s="11">
        <f>(L44-L17)/L40</f>
        <v>0.9915225500169549</v>
      </c>
    </row>
    <row r="56" spans="10:12" s="1" customFormat="1" ht="6.75" customHeight="1">
      <c r="J56" s="9"/>
      <c r="L56" s="9"/>
    </row>
    <row r="57" spans="2:12" s="1" customFormat="1" ht="15">
      <c r="B57" s="49" t="s">
        <v>86</v>
      </c>
      <c r="J57" s="26"/>
      <c r="K57" s="5"/>
      <c r="L57" s="26"/>
    </row>
    <row r="58" spans="2:12" s="1" customFormat="1" ht="14.25">
      <c r="B58" s="49" t="s">
        <v>140</v>
      </c>
      <c r="L58" s="127"/>
    </row>
    <row r="59" s="1" customFormat="1" ht="12.75">
      <c r="L59" s="127" t="s">
        <v>274</v>
      </c>
    </row>
    <row r="60" spans="1:12" s="1" customFormat="1" ht="12.75">
      <c r="A60" s="4"/>
      <c r="L60" s="127"/>
    </row>
    <row r="61" s="1" customFormat="1" ht="12.75"/>
    <row r="62" s="4" customFormat="1" ht="12.75"/>
    <row r="63" s="1" customFormat="1" ht="12.75"/>
    <row r="64" s="1" customFormat="1" ht="12.75"/>
    <row r="65" s="4" customFormat="1" ht="12.75"/>
    <row r="66" s="1" customFormat="1" ht="12.75"/>
    <row r="67" s="1" customFormat="1" ht="12.75"/>
    <row r="68" s="4" customFormat="1" ht="12.75"/>
    <row r="69" s="1" customFormat="1" ht="12.75"/>
    <row r="70" s="1" customFormat="1" ht="12.75"/>
    <row r="71" s="4" customFormat="1" ht="12.75"/>
    <row r="72" s="1" customFormat="1" ht="12.75"/>
    <row r="73" s="1" customFormat="1" ht="12.75"/>
    <row r="74" s="1" customFormat="1" ht="12.75"/>
    <row r="75" s="4" customFormat="1" ht="12.75"/>
    <row r="76" s="1" customFormat="1" ht="12.75"/>
    <row r="77" s="1" customFormat="1" ht="12.75"/>
    <row r="78" s="4" customFormat="1" ht="12.75"/>
    <row r="79" s="1" customFormat="1" ht="12.75"/>
    <row r="80" s="1" customFormat="1" ht="12.75"/>
    <row r="81" s="1" customFormat="1" ht="12.75"/>
    <row r="82" s="4" customFormat="1" ht="12.75"/>
    <row r="83" s="1" customFormat="1" ht="12.75"/>
    <row r="84" s="1" customFormat="1" ht="12.75"/>
    <row r="85" s="4" customFormat="1" ht="12.75"/>
    <row r="86" s="1" customFormat="1" ht="12.75"/>
    <row r="87" s="1" customFormat="1" ht="12.75"/>
    <row r="88" s="1" customFormat="1" ht="12.75"/>
    <row r="89" s="1" customFormat="1" ht="16.5" customHeight="1"/>
    <row r="90" s="1" customFormat="1" ht="10.5" customHeight="1"/>
    <row r="91" s="1" customFormat="1" ht="12.75"/>
    <row r="92" s="1" customFormat="1" ht="5.25" customHeight="1"/>
    <row r="93" s="1" customFormat="1" ht="12.75"/>
    <row r="94" s="4" customFormat="1" ht="12.75"/>
    <row r="95" s="1" customFormat="1" ht="12.75"/>
    <row r="96" s="1" customFormat="1" ht="12.75"/>
    <row r="97" s="4" customFormat="1" ht="12.75"/>
    <row r="98" s="1" customFormat="1" ht="12.75"/>
    <row r="99" s="1" customFormat="1" ht="12.75"/>
    <row r="100" s="4" customFormat="1" ht="12.75"/>
    <row r="101" s="1" customFormat="1" ht="12.75"/>
    <row r="102" s="1" customFormat="1" ht="12.75"/>
    <row r="103" s="1" customFormat="1" ht="12.75"/>
    <row r="104" s="4" customFormat="1" ht="12.75"/>
    <row r="105" s="4" customFormat="1" ht="12.75"/>
    <row r="106" s="1" customFormat="1" ht="12.75"/>
    <row r="107" s="1" customFormat="1" ht="8.25" customHeight="1"/>
    <row r="108" s="1" customFormat="1" ht="12.75"/>
    <row r="109" s="1" customFormat="1" ht="12.75"/>
    <row r="110" s="1" customFormat="1" ht="7.5" customHeight="1"/>
    <row r="111" s="1" customFormat="1" ht="12.75">
      <c r="Q111" s="8"/>
    </row>
    <row r="112" s="1" customFormat="1" ht="12.75">
      <c r="Q112" s="8"/>
    </row>
    <row r="113" s="1" customFormat="1" ht="6" customHeight="1"/>
    <row r="114" s="1" customFormat="1" ht="12.75"/>
    <row r="115" s="1" customFormat="1" ht="6.75" customHeight="1"/>
    <row r="116" s="1" customFormat="1" ht="12.75"/>
    <row r="117" s="1" customFormat="1" ht="9.75" customHeight="1"/>
    <row r="118" s="1" customFormat="1" ht="12.75">
      <c r="Q118" s="8"/>
    </row>
    <row r="119" s="1" customFormat="1" ht="12.75"/>
    <row r="120" s="1" customFormat="1" ht="4.5" customHeight="1"/>
    <row r="121" s="1" customFormat="1" ht="12.75"/>
    <row r="122" s="1" customFormat="1" ht="12.75"/>
    <row r="123" s="4" customFormat="1" ht="12.75"/>
    <row r="124" s="1" customFormat="1" ht="12.75"/>
    <row r="125" s="1" customFormat="1" ht="12.75"/>
    <row r="126" s="4" customFormat="1" ht="12.75"/>
    <row r="127" s="1" customFormat="1" ht="12.75"/>
    <row r="128" s="1" customFormat="1" ht="12.75"/>
    <row r="129" s="1" customFormat="1" ht="12.75"/>
    <row r="130" s="4" customFormat="1" ht="12.75"/>
    <row r="131" s="1" customFormat="1" ht="12.75"/>
    <row r="132" s="1" customFormat="1" ht="12.75"/>
    <row r="133" s="4" customFormat="1" ht="12.75"/>
    <row r="134" s="1" customFormat="1" ht="12.75"/>
    <row r="135" s="1" customFormat="1" ht="12.75"/>
    <row r="136" s="1" customFormat="1" ht="12.75"/>
    <row r="137" s="1" customFormat="1" ht="9.75" customHeight="1"/>
    <row r="138" s="1" customFormat="1" ht="12.75"/>
    <row r="139" s="1" customFormat="1" ht="12.75"/>
    <row r="140" s="1" customFormat="1" ht="12.75"/>
    <row r="141" s="1" customFormat="1" ht="12.75"/>
    <row r="142" s="1" customFormat="1" ht="12.75"/>
    <row r="143" s="1" customFormat="1" ht="12.75">
      <c r="O143" s="13"/>
    </row>
    <row r="144" s="1" customFormat="1" ht="8.25" customHeight="1"/>
    <row r="145" s="1" customFormat="1" ht="12.75">
      <c r="O145" s="13"/>
    </row>
    <row r="146" s="1" customFormat="1" ht="12.75">
      <c r="O146" s="13"/>
    </row>
    <row r="147" s="4" customFormat="1" ht="12.75"/>
    <row r="148" s="1" customFormat="1" ht="12.75"/>
    <row r="149" s="1" customFormat="1" ht="12.75"/>
    <row r="150" s="1" customFormat="1" ht="6.75" customHeight="1"/>
    <row r="151" s="1" customFormat="1" ht="16.5" customHeight="1"/>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sheetData>
  <printOptions/>
  <pageMargins left="0.7480314960629921" right="0.7480314960629921" top="0.53" bottom="0.31" header="0.5118110236220472" footer="0.38"/>
  <pageSetup horizontalDpi="360" verticalDpi="360" orientation="portrait" scale="91" r:id="rId1"/>
</worksheet>
</file>

<file path=xl/worksheets/sheet9.xml><?xml version="1.0" encoding="utf-8"?>
<worksheet xmlns="http://schemas.openxmlformats.org/spreadsheetml/2006/main" xmlns:r="http://schemas.openxmlformats.org/officeDocument/2006/relationships">
  <sheetPr>
    <pageSetUpPr fitToPage="1"/>
  </sheetPr>
  <dimension ref="A2:K161"/>
  <sheetViews>
    <sheetView workbookViewId="0" topLeftCell="A38">
      <selection activeCell="G55" sqref="G55"/>
    </sheetView>
  </sheetViews>
  <sheetFormatPr defaultColWidth="9.140625" defaultRowHeight="12.75"/>
  <cols>
    <col min="1" max="6" width="9.140625" style="1" customWidth="1"/>
    <col min="7" max="7" width="14.28125" style="1" customWidth="1"/>
    <col min="8" max="8" width="1.7109375" style="1" customWidth="1"/>
    <col min="9" max="9" width="12.00390625" style="1" customWidth="1"/>
    <col min="10" max="16384" width="9.140625" style="1" customWidth="1"/>
  </cols>
  <sheetData>
    <row r="2" ht="12.75">
      <c r="A2" s="4" t="str">
        <f>+'BS'!A1</f>
        <v>GADANG HOLDINGS BERHAD (278114-K)</v>
      </c>
    </row>
    <row r="3" ht="12.75">
      <c r="A3" s="4" t="str">
        <f>+'BS'!A2</f>
        <v>UNAUDITED 4TH QUARTER REPORT  ON CONSOLIDATED RESULTS</v>
      </c>
    </row>
    <row r="4" ht="12.75">
      <c r="A4" s="4" t="str">
        <f>+'BS'!A3</f>
        <v>FOR THE FINANCIAL QUARTER ENDED 31 MAY 2004</v>
      </c>
    </row>
    <row r="5" ht="12.75">
      <c r="A5" s="4" t="str">
        <f>+'[1]BS'!A4</f>
        <v> </v>
      </c>
    </row>
    <row r="7" ht="12.75">
      <c r="A7" s="4" t="s">
        <v>83</v>
      </c>
    </row>
    <row r="8" spans="1:8" ht="12.75">
      <c r="A8" s="4"/>
      <c r="H8" s="3" t="s">
        <v>50</v>
      </c>
    </row>
    <row r="9" spans="1:9" ht="12.75">
      <c r="A9" s="4"/>
      <c r="G9" s="28" t="s">
        <v>11</v>
      </c>
      <c r="H9" s="29"/>
      <c r="I9" s="30" t="s">
        <v>16</v>
      </c>
    </row>
    <row r="10" spans="1:9" ht="12.75">
      <c r="A10" s="4"/>
      <c r="G10" s="31" t="s">
        <v>31</v>
      </c>
      <c r="H10" s="32"/>
      <c r="I10" s="33" t="s">
        <v>12</v>
      </c>
    </row>
    <row r="11" spans="1:9" ht="12.75">
      <c r="A11" s="4"/>
      <c r="G11" s="31" t="s">
        <v>32</v>
      </c>
      <c r="H11" s="32"/>
      <c r="I11" s="33" t="s">
        <v>25</v>
      </c>
    </row>
    <row r="12" spans="1:9" ht="12.75">
      <c r="A12" s="4"/>
      <c r="G12" s="31"/>
      <c r="H12" s="32"/>
      <c r="I12" s="33" t="s">
        <v>27</v>
      </c>
    </row>
    <row r="13" spans="1:9" ht="12.75">
      <c r="A13" s="4"/>
      <c r="G13" s="34"/>
      <c r="H13" s="5"/>
      <c r="I13" s="33" t="s">
        <v>24</v>
      </c>
    </row>
    <row r="14" spans="1:9" ht="12.75">
      <c r="A14" s="4"/>
      <c r="G14" s="46" t="str">
        <f>+'Income Stat'!I13</f>
        <v>31/05/2004</v>
      </c>
      <c r="H14" s="32"/>
      <c r="I14" s="111" t="str">
        <f>+'Income Stat'!K13</f>
        <v>31/05/2003</v>
      </c>
    </row>
    <row r="15" spans="1:9" ht="12.75">
      <c r="A15" s="4"/>
      <c r="G15" s="148" t="s">
        <v>14</v>
      </c>
      <c r="H15" s="19"/>
      <c r="I15" s="36" t="s">
        <v>14</v>
      </c>
    </row>
    <row r="16" spans="7:9" ht="12.75">
      <c r="G16" s="135" t="s">
        <v>41</v>
      </c>
      <c r="H16" s="3"/>
      <c r="I16" s="3" t="s">
        <v>40</v>
      </c>
    </row>
    <row r="17" spans="7:11" ht="9.75" customHeight="1">
      <c r="G17" s="149"/>
      <c r="K17" s="7"/>
    </row>
    <row r="18" spans="1:11" ht="15">
      <c r="A18" s="4" t="s">
        <v>78</v>
      </c>
      <c r="G18" s="150"/>
      <c r="K18" s="7"/>
    </row>
    <row r="19" spans="1:11" ht="15">
      <c r="A19" s="7" t="s">
        <v>222</v>
      </c>
      <c r="B19" s="7"/>
      <c r="C19" s="7"/>
      <c r="D19" s="7"/>
      <c r="E19" s="7"/>
      <c r="F19" s="7"/>
      <c r="G19" s="140">
        <v>4339</v>
      </c>
      <c r="H19" s="7"/>
      <c r="I19" s="9">
        <v>-2096</v>
      </c>
      <c r="J19" s="7"/>
      <c r="K19" s="7"/>
    </row>
    <row r="20" spans="1:11" ht="12" customHeight="1">
      <c r="A20" s="7"/>
      <c r="B20" s="7"/>
      <c r="C20" s="7"/>
      <c r="D20" s="7"/>
      <c r="E20" s="7"/>
      <c r="F20" s="7"/>
      <c r="G20" s="140"/>
      <c r="H20" s="7"/>
      <c r="I20" s="9"/>
      <c r="J20" s="7"/>
      <c r="K20" s="7"/>
    </row>
    <row r="21" spans="1:11" ht="15">
      <c r="A21" s="7" t="s">
        <v>70</v>
      </c>
      <c r="B21" s="7"/>
      <c r="C21" s="7"/>
      <c r="D21" s="7"/>
      <c r="E21" s="7"/>
      <c r="F21" s="7"/>
      <c r="G21" s="140"/>
      <c r="H21" s="7"/>
      <c r="I21" s="9"/>
      <c r="J21" s="7"/>
      <c r="K21" s="7"/>
    </row>
    <row r="22" spans="1:11" ht="15">
      <c r="A22" s="7" t="s">
        <v>71</v>
      </c>
      <c r="B22" s="7"/>
      <c r="C22" s="7"/>
      <c r="D22" s="7"/>
      <c r="E22" s="7"/>
      <c r="F22" s="7"/>
      <c r="G22" s="140">
        <v>4446</v>
      </c>
      <c r="H22" s="7"/>
      <c r="I22" s="9">
        <v>2982</v>
      </c>
      <c r="J22" s="7"/>
      <c r="K22" s="7"/>
    </row>
    <row r="23" spans="1:11" ht="15">
      <c r="A23" s="7" t="s">
        <v>72</v>
      </c>
      <c r="B23" s="7"/>
      <c r="C23" s="7"/>
      <c r="D23" s="7"/>
      <c r="E23" s="7"/>
      <c r="F23" s="7"/>
      <c r="G23" s="140">
        <v>3224</v>
      </c>
      <c r="H23" s="7"/>
      <c r="I23" s="9">
        <v>3245</v>
      </c>
      <c r="J23" s="7"/>
      <c r="K23" s="7"/>
    </row>
    <row r="24" spans="1:11" ht="12" customHeight="1">
      <c r="A24" s="7"/>
      <c r="B24" s="7"/>
      <c r="C24" s="7"/>
      <c r="D24" s="7"/>
      <c r="E24" s="7"/>
      <c r="F24" s="7"/>
      <c r="G24" s="143"/>
      <c r="H24" s="7"/>
      <c r="I24" s="52"/>
      <c r="J24" s="7"/>
      <c r="K24" s="7"/>
    </row>
    <row r="25" spans="1:11" ht="15">
      <c r="A25" s="7" t="s">
        <v>223</v>
      </c>
      <c r="B25" s="7"/>
      <c r="C25" s="7"/>
      <c r="D25" s="7"/>
      <c r="E25" s="7"/>
      <c r="F25" s="7"/>
      <c r="G25" s="140"/>
      <c r="H25" s="7"/>
      <c r="I25" s="9"/>
      <c r="J25" s="7"/>
      <c r="K25" s="7"/>
    </row>
    <row r="26" spans="1:11" ht="15">
      <c r="A26" s="7" t="s">
        <v>73</v>
      </c>
      <c r="B26" s="7"/>
      <c r="C26" s="7"/>
      <c r="D26" s="7"/>
      <c r="E26" s="7"/>
      <c r="F26" s="7"/>
      <c r="G26" s="140">
        <f>SUM(G19:G23)</f>
        <v>12009</v>
      </c>
      <c r="H26" s="7"/>
      <c r="I26" s="9">
        <f>SUM(I19:I23)</f>
        <v>4131</v>
      </c>
      <c r="J26" s="7"/>
      <c r="K26" s="7"/>
    </row>
    <row r="27" spans="1:11" ht="12" customHeight="1">
      <c r="A27" s="7"/>
      <c r="B27" s="7"/>
      <c r="C27" s="7"/>
      <c r="D27" s="7"/>
      <c r="E27" s="7"/>
      <c r="F27" s="7"/>
      <c r="G27" s="140"/>
      <c r="H27" s="7"/>
      <c r="I27" s="9"/>
      <c r="J27" s="7"/>
      <c r="K27" s="7"/>
    </row>
    <row r="28" spans="1:11" ht="15">
      <c r="A28" s="7" t="s">
        <v>74</v>
      </c>
      <c r="B28" s="7"/>
      <c r="C28" s="7"/>
      <c r="D28" s="7"/>
      <c r="E28" s="7"/>
      <c r="F28" s="7"/>
      <c r="G28" s="140"/>
      <c r="H28" s="7"/>
      <c r="I28" s="9"/>
      <c r="J28" s="7"/>
      <c r="K28" s="7"/>
    </row>
    <row r="29" spans="1:11" ht="15">
      <c r="A29" s="7" t="s">
        <v>75</v>
      </c>
      <c r="B29" s="7"/>
      <c r="C29" s="7"/>
      <c r="D29" s="7"/>
      <c r="E29" s="7"/>
      <c r="F29" s="7"/>
      <c r="G29" s="140">
        <v>4814</v>
      </c>
      <c r="H29" s="7"/>
      <c r="I29" s="9">
        <v>16320</v>
      </c>
      <c r="J29" s="7"/>
      <c r="K29" s="7"/>
    </row>
    <row r="30" spans="1:11" ht="15">
      <c r="A30" s="7" t="s">
        <v>76</v>
      </c>
      <c r="B30" s="7"/>
      <c r="C30" s="7"/>
      <c r="D30" s="7"/>
      <c r="E30" s="7"/>
      <c r="F30" s="7"/>
      <c r="G30" s="140">
        <v>-15094</v>
      </c>
      <c r="H30" s="7"/>
      <c r="I30" s="9">
        <v>-11374</v>
      </c>
      <c r="J30" s="7"/>
      <c r="K30" s="7"/>
    </row>
    <row r="31" spans="1:11" ht="15">
      <c r="A31" s="7" t="s">
        <v>109</v>
      </c>
      <c r="B31" s="7"/>
      <c r="C31" s="7"/>
      <c r="D31" s="7"/>
      <c r="E31" s="7"/>
      <c r="F31" s="7"/>
      <c r="G31" s="140">
        <v>-1627</v>
      </c>
      <c r="H31" s="7"/>
      <c r="I31" s="9">
        <v>-3148</v>
      </c>
      <c r="J31" s="7"/>
      <c r="K31" s="7"/>
    </row>
    <row r="32" spans="1:11" ht="15">
      <c r="A32" s="7"/>
      <c r="B32" s="7"/>
      <c r="C32" s="7"/>
      <c r="D32" s="7"/>
      <c r="E32" s="7"/>
      <c r="F32" s="7"/>
      <c r="G32" s="143"/>
      <c r="H32" s="7"/>
      <c r="I32" s="9"/>
      <c r="J32" s="7"/>
      <c r="K32" s="7"/>
    </row>
    <row r="33" spans="1:11" ht="15">
      <c r="A33" s="7" t="s">
        <v>77</v>
      </c>
      <c r="B33" s="7"/>
      <c r="C33" s="7"/>
      <c r="D33" s="7"/>
      <c r="E33" s="7"/>
      <c r="F33" s="7"/>
      <c r="G33" s="144">
        <f>SUM(G26:G32)</f>
        <v>102</v>
      </c>
      <c r="H33" s="7"/>
      <c r="I33" s="61">
        <f>SUM(I26:I31)</f>
        <v>5929</v>
      </c>
      <c r="J33" s="7"/>
      <c r="K33" s="7"/>
    </row>
    <row r="34" spans="1:11" ht="12" customHeight="1">
      <c r="A34" s="7"/>
      <c r="B34" s="7"/>
      <c r="C34" s="7"/>
      <c r="D34" s="7"/>
      <c r="E34" s="7"/>
      <c r="F34" s="7"/>
      <c r="G34" s="140"/>
      <c r="H34" s="7"/>
      <c r="I34" s="9"/>
      <c r="J34" s="7"/>
      <c r="K34" s="7"/>
    </row>
    <row r="35" spans="1:11" ht="15">
      <c r="A35" s="4" t="s">
        <v>79</v>
      </c>
      <c r="B35" s="7"/>
      <c r="C35" s="7"/>
      <c r="D35" s="7"/>
      <c r="E35" s="7"/>
      <c r="F35" s="7"/>
      <c r="G35" s="140"/>
      <c r="H35" s="7"/>
      <c r="I35" s="9"/>
      <c r="J35" s="7"/>
      <c r="K35" s="7"/>
    </row>
    <row r="36" spans="1:11" ht="15">
      <c r="A36" s="7" t="s">
        <v>208</v>
      </c>
      <c r="B36" s="7"/>
      <c r="C36" s="7"/>
      <c r="D36" s="7"/>
      <c r="E36" s="7"/>
      <c r="F36" s="7"/>
      <c r="G36" s="140">
        <f>-9186+3488</f>
        <v>-5698</v>
      </c>
      <c r="H36" s="7"/>
      <c r="I36" s="9">
        <v>0</v>
      </c>
      <c r="J36" s="7"/>
      <c r="K36" s="7"/>
    </row>
    <row r="37" spans="1:11" ht="15">
      <c r="A37" s="7" t="s">
        <v>129</v>
      </c>
      <c r="B37" s="7"/>
      <c r="C37" s="7"/>
      <c r="D37" s="7"/>
      <c r="E37" s="7"/>
      <c r="F37" s="7"/>
      <c r="G37" s="140">
        <v>972</v>
      </c>
      <c r="H37" s="7"/>
      <c r="I37" s="9">
        <v>2260</v>
      </c>
      <c r="J37" s="7"/>
      <c r="K37" s="7"/>
    </row>
    <row r="38" spans="1:11" ht="15">
      <c r="A38" s="7"/>
      <c r="B38" s="7"/>
      <c r="C38" s="7"/>
      <c r="D38" s="7"/>
      <c r="E38" s="7"/>
      <c r="F38" s="7"/>
      <c r="G38" s="140"/>
      <c r="H38" s="7"/>
      <c r="I38" s="9"/>
      <c r="J38" s="7"/>
      <c r="K38" s="7"/>
    </row>
    <row r="39" spans="1:11" ht="15">
      <c r="A39" s="7" t="s">
        <v>225</v>
      </c>
      <c r="B39" s="7"/>
      <c r="C39" s="7"/>
      <c r="D39" s="7"/>
      <c r="E39" s="7"/>
      <c r="F39" s="7"/>
      <c r="G39" s="144">
        <f>SUM(G36:G38)</f>
        <v>-4726</v>
      </c>
      <c r="H39" s="7"/>
      <c r="I39" s="61">
        <f>SUM(I36:I38)</f>
        <v>2260</v>
      </c>
      <c r="J39" s="7"/>
      <c r="K39" s="7"/>
    </row>
    <row r="40" spans="1:11" ht="15">
      <c r="A40" s="7"/>
      <c r="B40" s="7"/>
      <c r="C40" s="7"/>
      <c r="D40" s="7"/>
      <c r="E40" s="7"/>
      <c r="F40" s="7"/>
      <c r="G40" s="140"/>
      <c r="H40" s="7"/>
      <c r="I40" s="9"/>
      <c r="J40" s="7"/>
      <c r="K40" s="7"/>
    </row>
    <row r="41" spans="1:11" ht="15">
      <c r="A41" s="4" t="s">
        <v>137</v>
      </c>
      <c r="B41" s="7"/>
      <c r="C41" s="7"/>
      <c r="D41" s="7"/>
      <c r="E41" s="7"/>
      <c r="F41" s="7"/>
      <c r="G41" s="140"/>
      <c r="H41" s="7"/>
      <c r="I41" s="9"/>
      <c r="J41" s="7"/>
      <c r="K41" s="7"/>
    </row>
    <row r="42" spans="1:11" ht="15">
      <c r="A42" s="7" t="s">
        <v>80</v>
      </c>
      <c r="B42" s="7"/>
      <c r="C42" s="7"/>
      <c r="D42" s="7"/>
      <c r="E42" s="7"/>
      <c r="F42" s="7"/>
      <c r="G42" s="140">
        <v>-5964</v>
      </c>
      <c r="H42" s="7"/>
      <c r="I42" s="9">
        <f>-994-2362</f>
        <v>-3356</v>
      </c>
      <c r="J42" s="7"/>
      <c r="K42" s="7"/>
    </row>
    <row r="43" spans="1:11" ht="15">
      <c r="A43" s="7" t="s">
        <v>81</v>
      </c>
      <c r="B43" s="7"/>
      <c r="C43" s="7"/>
      <c r="D43" s="7"/>
      <c r="E43" s="7"/>
      <c r="F43" s="7"/>
      <c r="G43" s="140">
        <v>-3258</v>
      </c>
      <c r="H43" s="7"/>
      <c r="I43" s="9">
        <v>-3170</v>
      </c>
      <c r="J43" s="7"/>
      <c r="K43" s="7"/>
    </row>
    <row r="44" spans="1:11" ht="15">
      <c r="A44" s="7" t="s">
        <v>82</v>
      </c>
      <c r="B44" s="7"/>
      <c r="C44" s="7"/>
      <c r="D44" s="7"/>
      <c r="E44" s="7"/>
      <c r="F44" s="7"/>
      <c r="G44" s="140">
        <v>-2581</v>
      </c>
      <c r="H44" s="7"/>
      <c r="I44" s="9">
        <v>-1396</v>
      </c>
      <c r="J44" s="7"/>
      <c r="K44" s="7"/>
    </row>
    <row r="45" spans="1:11" ht="15">
      <c r="A45" s="7" t="s">
        <v>224</v>
      </c>
      <c r="B45" s="7"/>
      <c r="C45" s="7"/>
      <c r="D45" s="7"/>
      <c r="E45" s="7"/>
      <c r="F45" s="7"/>
      <c r="G45" s="140">
        <v>0</v>
      </c>
      <c r="H45" s="7"/>
      <c r="I45" s="9">
        <v>29850</v>
      </c>
      <c r="J45" s="7"/>
      <c r="K45" s="7"/>
    </row>
    <row r="46" spans="1:11" ht="15">
      <c r="A46" s="7" t="s">
        <v>209</v>
      </c>
      <c r="B46" s="7"/>
      <c r="C46" s="7"/>
      <c r="D46" s="7"/>
      <c r="E46" s="7"/>
      <c r="F46" s="7"/>
      <c r="G46" s="140">
        <v>1967</v>
      </c>
      <c r="H46" s="7"/>
      <c r="I46" s="9">
        <v>0</v>
      </c>
      <c r="J46" s="7"/>
      <c r="K46" s="7"/>
    </row>
    <row r="47" spans="1:11" ht="15">
      <c r="A47" s="7" t="s">
        <v>129</v>
      </c>
      <c r="B47" s="7"/>
      <c r="C47" s="7"/>
      <c r="D47" s="7"/>
      <c r="E47" s="7"/>
      <c r="F47" s="7"/>
      <c r="G47" s="140">
        <v>436</v>
      </c>
      <c r="H47" s="7"/>
      <c r="I47" s="9">
        <v>17</v>
      </c>
      <c r="J47" s="7"/>
      <c r="K47" s="7"/>
    </row>
    <row r="48" spans="1:11" ht="15">
      <c r="A48" s="7"/>
      <c r="B48" s="7"/>
      <c r="C48" s="7"/>
      <c r="D48" s="7"/>
      <c r="E48" s="7"/>
      <c r="F48" s="7"/>
      <c r="G48" s="140"/>
      <c r="H48" s="7"/>
      <c r="I48" s="9"/>
      <c r="J48" s="7"/>
      <c r="K48" s="7"/>
    </row>
    <row r="49" spans="1:11" ht="15">
      <c r="A49" s="7" t="s">
        <v>226</v>
      </c>
      <c r="B49" s="7"/>
      <c r="C49" s="7"/>
      <c r="D49" s="7"/>
      <c r="E49" s="7"/>
      <c r="F49" s="7"/>
      <c r="G49" s="144">
        <f>SUM(G42:G48)</f>
        <v>-9400</v>
      </c>
      <c r="H49" s="7"/>
      <c r="I49" s="61">
        <f>SUM(I42:I48)</f>
        <v>21945</v>
      </c>
      <c r="J49" s="7"/>
      <c r="K49" s="7"/>
    </row>
    <row r="50" spans="1:11" ht="15">
      <c r="A50" s="7"/>
      <c r="B50" s="7"/>
      <c r="C50" s="7"/>
      <c r="D50" s="7"/>
      <c r="E50" s="7"/>
      <c r="F50" s="7"/>
      <c r="G50" s="140"/>
      <c r="H50" s="7"/>
      <c r="I50" s="9"/>
      <c r="J50" s="7"/>
      <c r="K50" s="7"/>
    </row>
    <row r="51" spans="1:11" ht="15">
      <c r="A51" s="4" t="s">
        <v>84</v>
      </c>
      <c r="B51" s="7"/>
      <c r="C51" s="7"/>
      <c r="D51" s="7"/>
      <c r="E51" s="7"/>
      <c r="F51" s="7"/>
      <c r="G51" s="140">
        <f>+G49+G39+G33</f>
        <v>-14024</v>
      </c>
      <c r="H51" s="7"/>
      <c r="I51" s="9">
        <f>+I49+I39+I33</f>
        <v>30134</v>
      </c>
      <c r="J51" s="7"/>
      <c r="K51" s="7"/>
    </row>
    <row r="52" spans="1:11" ht="15">
      <c r="A52" s="4"/>
      <c r="B52" s="7"/>
      <c r="C52" s="7"/>
      <c r="D52" s="7"/>
      <c r="E52" s="7"/>
      <c r="F52" s="7"/>
      <c r="G52" s="140"/>
      <c r="H52" s="7"/>
      <c r="I52" s="9"/>
      <c r="J52" s="7"/>
      <c r="K52" s="7"/>
    </row>
    <row r="53" spans="1:11" ht="15">
      <c r="A53" s="4" t="s">
        <v>1</v>
      </c>
      <c r="B53" s="7"/>
      <c r="C53" s="7"/>
      <c r="D53" s="7"/>
      <c r="E53" s="7"/>
      <c r="F53" s="7"/>
      <c r="G53" s="140">
        <v>16075</v>
      </c>
      <c r="H53" s="7"/>
      <c r="I53" s="9">
        <v>-14059</v>
      </c>
      <c r="J53" s="7"/>
      <c r="K53" s="7"/>
    </row>
    <row r="54" spans="1:11" ht="15">
      <c r="A54" s="4"/>
      <c r="B54" s="7"/>
      <c r="C54" s="7"/>
      <c r="D54" s="7"/>
      <c r="E54" s="7"/>
      <c r="F54" s="7"/>
      <c r="G54" s="140"/>
      <c r="H54" s="7"/>
      <c r="I54" s="9"/>
      <c r="J54" s="7"/>
      <c r="K54" s="7"/>
    </row>
    <row r="55" spans="1:11" ht="15">
      <c r="A55" s="4" t="s">
        <v>2</v>
      </c>
      <c r="B55" s="7"/>
      <c r="C55" s="7"/>
      <c r="D55" s="7"/>
      <c r="E55" s="7"/>
      <c r="F55" s="26"/>
      <c r="G55" s="144">
        <f>SUM(G51:G54)</f>
        <v>2051</v>
      </c>
      <c r="H55" s="7"/>
      <c r="I55" s="61">
        <f>SUM(I51:I54)</f>
        <v>16075</v>
      </c>
      <c r="J55" s="7"/>
      <c r="K55" s="7"/>
    </row>
    <row r="56" spans="1:11" ht="15">
      <c r="A56" s="7"/>
      <c r="B56" s="7"/>
      <c r="C56" s="7"/>
      <c r="D56" s="7"/>
      <c r="E56" s="7"/>
      <c r="F56" s="7"/>
      <c r="G56" s="9"/>
      <c r="H56" s="7"/>
      <c r="I56" s="7"/>
      <c r="J56" s="7"/>
      <c r="K56" s="7"/>
    </row>
    <row r="57" spans="1:11" ht="15">
      <c r="A57" s="49" t="s">
        <v>85</v>
      </c>
      <c r="B57" s="7"/>
      <c r="C57" s="7"/>
      <c r="D57" s="7"/>
      <c r="E57" s="7"/>
      <c r="F57" s="7"/>
      <c r="G57" s="9"/>
      <c r="H57" s="7"/>
      <c r="I57" s="7"/>
      <c r="J57" s="7"/>
      <c r="K57" s="7"/>
    </row>
    <row r="58" spans="1:11" ht="15">
      <c r="A58" s="49" t="s">
        <v>140</v>
      </c>
      <c r="B58" s="7"/>
      <c r="C58" s="7"/>
      <c r="D58" s="7"/>
      <c r="E58" s="7"/>
      <c r="F58" s="7"/>
      <c r="G58" s="9"/>
      <c r="H58" s="7"/>
      <c r="I58" s="7"/>
      <c r="J58" s="7"/>
      <c r="K58" s="7"/>
    </row>
    <row r="59" spans="1:11" ht="15">
      <c r="A59" s="7"/>
      <c r="B59" s="7"/>
      <c r="C59" s="7"/>
      <c r="D59" s="7"/>
      <c r="E59" s="40"/>
      <c r="F59" s="40"/>
      <c r="G59" s="128"/>
      <c r="H59" s="40"/>
      <c r="I59" s="128" t="s">
        <v>273</v>
      </c>
      <c r="J59" s="7"/>
      <c r="K59" s="7"/>
    </row>
    <row r="60" spans="1:11" ht="15">
      <c r="A60" s="7"/>
      <c r="B60" s="7"/>
      <c r="C60" s="7"/>
      <c r="D60" s="7"/>
      <c r="E60" s="40"/>
      <c r="F60" s="40"/>
      <c r="G60" s="26"/>
      <c r="H60" s="40"/>
      <c r="I60" s="7"/>
      <c r="J60" s="7"/>
      <c r="K60" s="7"/>
    </row>
    <row r="61" spans="1:11" ht="15">
      <c r="A61" s="7"/>
      <c r="B61" s="7"/>
      <c r="C61" s="7"/>
      <c r="D61" s="7"/>
      <c r="E61" s="40"/>
      <c r="F61" s="40"/>
      <c r="G61" s="128"/>
      <c r="H61" s="40"/>
      <c r="I61" s="127"/>
      <c r="J61" s="7"/>
      <c r="K61" s="7"/>
    </row>
    <row r="62" spans="1:11" ht="15">
      <c r="A62" s="7"/>
      <c r="B62" s="7"/>
      <c r="C62" s="7"/>
      <c r="D62" s="7"/>
      <c r="E62" s="7"/>
      <c r="F62" s="7"/>
      <c r="G62" s="9"/>
      <c r="H62" s="7"/>
      <c r="I62" s="7"/>
      <c r="J62" s="7"/>
      <c r="K62" s="7"/>
    </row>
    <row r="63" spans="1:11" ht="15">
      <c r="A63" s="7"/>
      <c r="B63" s="7"/>
      <c r="C63" s="7"/>
      <c r="D63" s="7"/>
      <c r="E63" s="7"/>
      <c r="F63" s="7"/>
      <c r="G63" s="9"/>
      <c r="H63" s="7"/>
      <c r="I63" s="7"/>
      <c r="J63" s="7"/>
      <c r="K63" s="7"/>
    </row>
    <row r="64" spans="1:11" ht="15">
      <c r="A64" s="7"/>
      <c r="B64" s="7"/>
      <c r="C64" s="7"/>
      <c r="D64" s="7"/>
      <c r="E64" s="7"/>
      <c r="F64" s="7"/>
      <c r="G64" s="9"/>
      <c r="H64" s="7"/>
      <c r="I64" s="7"/>
      <c r="J64" s="7"/>
      <c r="K64" s="7"/>
    </row>
    <row r="65" spans="1:11" ht="15">
      <c r="A65" s="7"/>
      <c r="B65" s="7"/>
      <c r="C65" s="7"/>
      <c r="D65" s="7"/>
      <c r="E65" s="7"/>
      <c r="F65" s="7"/>
      <c r="G65" s="9"/>
      <c r="H65" s="7"/>
      <c r="I65" s="7"/>
      <c r="J65" s="7"/>
      <c r="K65" s="7"/>
    </row>
    <row r="66" spans="1:11" ht="15">
      <c r="A66" s="7"/>
      <c r="B66" s="7"/>
      <c r="C66" s="7"/>
      <c r="D66" s="7"/>
      <c r="E66" s="7"/>
      <c r="F66" s="7"/>
      <c r="G66" s="7"/>
      <c r="H66" s="7"/>
      <c r="I66" s="7"/>
      <c r="J66" s="7"/>
      <c r="K66" s="7"/>
    </row>
    <row r="67" spans="1:11" ht="15">
      <c r="A67" s="7"/>
      <c r="B67" s="7"/>
      <c r="C67" s="7"/>
      <c r="D67" s="7"/>
      <c r="E67" s="7"/>
      <c r="F67" s="7"/>
      <c r="G67" s="7"/>
      <c r="H67" s="7"/>
      <c r="I67" s="7"/>
      <c r="J67" s="7"/>
      <c r="K67" s="7"/>
    </row>
    <row r="68" spans="1:11" ht="15">
      <c r="A68" s="7"/>
      <c r="B68" s="7"/>
      <c r="C68" s="7"/>
      <c r="D68" s="7"/>
      <c r="E68" s="7"/>
      <c r="F68" s="7"/>
      <c r="G68" s="7"/>
      <c r="H68" s="7"/>
      <c r="I68" s="7"/>
      <c r="J68" s="7"/>
      <c r="K68" s="7"/>
    </row>
    <row r="69" spans="1:11" ht="15">
      <c r="A69" s="7"/>
      <c r="B69" s="7"/>
      <c r="C69" s="7"/>
      <c r="D69" s="7"/>
      <c r="E69" s="7"/>
      <c r="F69" s="7"/>
      <c r="G69" s="7"/>
      <c r="H69" s="7"/>
      <c r="I69" s="7"/>
      <c r="J69" s="7"/>
      <c r="K69" s="7"/>
    </row>
    <row r="70" spans="1:11" ht="15">
      <c r="A70" s="7"/>
      <c r="B70" s="7"/>
      <c r="C70" s="7"/>
      <c r="D70" s="7"/>
      <c r="E70" s="7"/>
      <c r="F70" s="7"/>
      <c r="G70" s="7"/>
      <c r="H70" s="7"/>
      <c r="I70" s="7"/>
      <c r="J70" s="7"/>
      <c r="K70" s="7"/>
    </row>
    <row r="71" spans="1:11" ht="15">
      <c r="A71" s="7"/>
      <c r="B71" s="7"/>
      <c r="C71" s="7"/>
      <c r="D71" s="7"/>
      <c r="E71" s="7"/>
      <c r="F71" s="7"/>
      <c r="G71" s="7"/>
      <c r="H71" s="7"/>
      <c r="I71" s="7"/>
      <c r="J71" s="7"/>
      <c r="K71" s="7"/>
    </row>
    <row r="72" spans="1:11" ht="15">
      <c r="A72" s="7"/>
      <c r="B72" s="7"/>
      <c r="C72" s="7"/>
      <c r="D72" s="7"/>
      <c r="E72" s="7"/>
      <c r="F72" s="7"/>
      <c r="G72" s="7"/>
      <c r="H72" s="7"/>
      <c r="I72" s="7"/>
      <c r="J72" s="7"/>
      <c r="K72" s="7"/>
    </row>
    <row r="73" spans="1:11" ht="15">
      <c r="A73" s="7"/>
      <c r="B73" s="7"/>
      <c r="C73" s="7"/>
      <c r="D73" s="7"/>
      <c r="E73" s="7"/>
      <c r="F73" s="7"/>
      <c r="G73" s="7"/>
      <c r="H73" s="7"/>
      <c r="I73" s="7"/>
      <c r="J73" s="7"/>
      <c r="K73" s="7"/>
    </row>
    <row r="74" spans="1:11" ht="15">
      <c r="A74" s="7"/>
      <c r="B74" s="7"/>
      <c r="C74" s="7"/>
      <c r="D74" s="7"/>
      <c r="E74" s="7"/>
      <c r="F74" s="7"/>
      <c r="G74" s="7"/>
      <c r="H74" s="7"/>
      <c r="I74" s="7"/>
      <c r="J74" s="7"/>
      <c r="K74" s="7"/>
    </row>
    <row r="75" spans="1:11" ht="15">
      <c r="A75" s="7"/>
      <c r="B75" s="7"/>
      <c r="C75" s="7"/>
      <c r="D75" s="7"/>
      <c r="E75" s="7"/>
      <c r="F75" s="7"/>
      <c r="G75" s="7"/>
      <c r="H75" s="7"/>
      <c r="I75" s="7"/>
      <c r="J75" s="7"/>
      <c r="K75" s="7"/>
    </row>
    <row r="76" spans="1:11" ht="15">
      <c r="A76" s="7"/>
      <c r="B76" s="7"/>
      <c r="C76" s="7"/>
      <c r="D76" s="7"/>
      <c r="E76" s="7"/>
      <c r="F76" s="7"/>
      <c r="G76" s="7"/>
      <c r="H76" s="7"/>
      <c r="I76" s="7"/>
      <c r="J76" s="7"/>
      <c r="K76" s="7"/>
    </row>
    <row r="77" spans="1:11" ht="15">
      <c r="A77" s="7"/>
      <c r="B77" s="7"/>
      <c r="C77" s="7"/>
      <c r="D77" s="7"/>
      <c r="E77" s="7"/>
      <c r="F77" s="7"/>
      <c r="G77" s="7"/>
      <c r="H77" s="7"/>
      <c r="I77" s="7"/>
      <c r="J77" s="7"/>
      <c r="K77" s="7"/>
    </row>
    <row r="78" spans="1:11" ht="15">
      <c r="A78" s="7"/>
      <c r="B78" s="7"/>
      <c r="C78" s="7"/>
      <c r="D78" s="7"/>
      <c r="E78" s="7"/>
      <c r="F78" s="7"/>
      <c r="G78" s="7"/>
      <c r="H78" s="7"/>
      <c r="I78" s="7"/>
      <c r="J78" s="7"/>
      <c r="K78" s="7"/>
    </row>
    <row r="79" spans="1:11" ht="15">
      <c r="A79" s="7"/>
      <c r="B79" s="7"/>
      <c r="C79" s="7"/>
      <c r="D79" s="7"/>
      <c r="E79" s="7"/>
      <c r="F79" s="7"/>
      <c r="G79" s="7"/>
      <c r="H79" s="7"/>
      <c r="I79" s="7"/>
      <c r="J79" s="7"/>
      <c r="K79" s="7"/>
    </row>
    <row r="80" spans="1:11" ht="15">
      <c r="A80" s="7"/>
      <c r="B80" s="7"/>
      <c r="C80" s="7"/>
      <c r="D80" s="7"/>
      <c r="E80" s="7"/>
      <c r="F80" s="7"/>
      <c r="G80" s="7"/>
      <c r="H80" s="7"/>
      <c r="I80" s="7"/>
      <c r="J80" s="7"/>
      <c r="K80" s="7"/>
    </row>
    <row r="81" spans="1:11" ht="15">
      <c r="A81" s="7"/>
      <c r="B81" s="7"/>
      <c r="C81" s="7"/>
      <c r="D81" s="7"/>
      <c r="E81" s="7"/>
      <c r="F81" s="7"/>
      <c r="G81" s="7"/>
      <c r="H81" s="7"/>
      <c r="I81" s="7"/>
      <c r="J81" s="7"/>
      <c r="K81" s="7"/>
    </row>
    <row r="82" spans="1:11" ht="15">
      <c r="A82" s="7"/>
      <c r="B82" s="7"/>
      <c r="C82" s="7"/>
      <c r="D82" s="7"/>
      <c r="E82" s="7"/>
      <c r="F82" s="7"/>
      <c r="G82" s="7"/>
      <c r="H82" s="7"/>
      <c r="I82" s="7"/>
      <c r="J82" s="7"/>
      <c r="K82" s="7"/>
    </row>
    <row r="83" spans="1:11" ht="15">
      <c r="A83" s="7"/>
      <c r="B83" s="7"/>
      <c r="C83" s="7"/>
      <c r="D83" s="7"/>
      <c r="E83" s="7"/>
      <c r="F83" s="7"/>
      <c r="G83" s="7"/>
      <c r="H83" s="7"/>
      <c r="I83" s="7"/>
      <c r="J83" s="7"/>
      <c r="K83" s="7"/>
    </row>
    <row r="84" spans="1:11" ht="15">
      <c r="A84" s="7"/>
      <c r="B84" s="7"/>
      <c r="C84" s="7"/>
      <c r="D84" s="7"/>
      <c r="E84" s="7"/>
      <c r="F84" s="7"/>
      <c r="G84" s="7"/>
      <c r="H84" s="7"/>
      <c r="I84" s="7"/>
      <c r="J84" s="7"/>
      <c r="K84" s="7"/>
    </row>
    <row r="85" spans="1:11" ht="15">
      <c r="A85" s="7"/>
      <c r="B85" s="7"/>
      <c r="C85" s="7"/>
      <c r="D85" s="7"/>
      <c r="E85" s="7"/>
      <c r="F85" s="7"/>
      <c r="G85" s="7"/>
      <c r="H85" s="7"/>
      <c r="I85" s="7"/>
      <c r="J85" s="7"/>
      <c r="K85" s="7"/>
    </row>
    <row r="86" spans="1:11" ht="15">
      <c r="A86" s="7"/>
      <c r="B86" s="7"/>
      <c r="C86" s="7"/>
      <c r="D86" s="7"/>
      <c r="E86" s="7"/>
      <c r="F86" s="7"/>
      <c r="G86" s="7"/>
      <c r="H86" s="7"/>
      <c r="I86" s="7"/>
      <c r="J86" s="7"/>
      <c r="K86" s="7"/>
    </row>
    <row r="87" spans="1:11" ht="15">
      <c r="A87" s="7"/>
      <c r="B87" s="7"/>
      <c r="C87" s="7"/>
      <c r="D87" s="7"/>
      <c r="E87" s="7"/>
      <c r="F87" s="7"/>
      <c r="G87" s="7"/>
      <c r="H87" s="7"/>
      <c r="I87" s="7"/>
      <c r="J87" s="7"/>
      <c r="K87" s="7"/>
    </row>
    <row r="88" spans="1:11" ht="15">
      <c r="A88" s="7"/>
      <c r="B88" s="7"/>
      <c r="C88" s="7"/>
      <c r="D88" s="7"/>
      <c r="E88" s="7"/>
      <c r="F88" s="7"/>
      <c r="G88" s="7"/>
      <c r="H88" s="7"/>
      <c r="I88" s="7"/>
      <c r="J88" s="7"/>
      <c r="K88" s="7"/>
    </row>
    <row r="89" spans="1:11" ht="15">
      <c r="A89" s="7"/>
      <c r="B89" s="7"/>
      <c r="C89" s="7"/>
      <c r="D89" s="7"/>
      <c r="E89" s="7"/>
      <c r="F89" s="7"/>
      <c r="G89" s="7"/>
      <c r="H89" s="7"/>
      <c r="I89" s="7"/>
      <c r="J89" s="7"/>
      <c r="K89" s="7"/>
    </row>
    <row r="90" spans="1:11" ht="15">
      <c r="A90" s="7"/>
      <c r="B90" s="7"/>
      <c r="C90" s="7"/>
      <c r="D90" s="7"/>
      <c r="E90" s="7"/>
      <c r="F90" s="7"/>
      <c r="G90" s="7"/>
      <c r="H90" s="7"/>
      <c r="I90" s="7"/>
      <c r="J90" s="7"/>
      <c r="K90" s="7"/>
    </row>
    <row r="91" spans="1:11" ht="15">
      <c r="A91" s="7"/>
      <c r="B91" s="7"/>
      <c r="C91" s="7"/>
      <c r="D91" s="7"/>
      <c r="E91" s="7"/>
      <c r="F91" s="7"/>
      <c r="G91" s="7"/>
      <c r="H91" s="7"/>
      <c r="I91" s="7"/>
      <c r="J91" s="7"/>
      <c r="K91" s="7"/>
    </row>
    <row r="92" spans="1:11" ht="15">
      <c r="A92" s="7"/>
      <c r="B92" s="7"/>
      <c r="C92" s="7"/>
      <c r="D92" s="7"/>
      <c r="E92" s="7"/>
      <c r="F92" s="7"/>
      <c r="G92" s="7"/>
      <c r="H92" s="7"/>
      <c r="I92" s="7"/>
      <c r="J92" s="7"/>
      <c r="K92" s="7"/>
    </row>
    <row r="93" spans="1:11" ht="15">
      <c r="A93" s="7"/>
      <c r="B93" s="7"/>
      <c r="C93" s="7"/>
      <c r="D93" s="7"/>
      <c r="E93" s="7"/>
      <c r="F93" s="7"/>
      <c r="G93" s="7"/>
      <c r="H93" s="7"/>
      <c r="I93" s="7"/>
      <c r="J93" s="7"/>
      <c r="K93" s="7"/>
    </row>
    <row r="94" spans="1:11" ht="15">
      <c r="A94" s="7"/>
      <c r="B94" s="7"/>
      <c r="C94" s="7"/>
      <c r="D94" s="7"/>
      <c r="E94" s="7"/>
      <c r="F94" s="7"/>
      <c r="G94" s="7"/>
      <c r="H94" s="7"/>
      <c r="I94" s="7"/>
      <c r="J94" s="7"/>
      <c r="K94" s="7"/>
    </row>
    <row r="95" spans="1:11" ht="15">
      <c r="A95" s="7"/>
      <c r="B95" s="7"/>
      <c r="C95" s="7"/>
      <c r="D95" s="7"/>
      <c r="E95" s="7"/>
      <c r="F95" s="7"/>
      <c r="G95" s="7"/>
      <c r="H95" s="7"/>
      <c r="I95" s="7"/>
      <c r="J95" s="7"/>
      <c r="K95" s="7"/>
    </row>
    <row r="96" spans="1:11" ht="15">
      <c r="A96" s="7"/>
      <c r="B96" s="7"/>
      <c r="C96" s="7"/>
      <c r="D96" s="7"/>
      <c r="E96" s="7"/>
      <c r="F96" s="7"/>
      <c r="G96" s="7"/>
      <c r="H96" s="7"/>
      <c r="I96" s="7"/>
      <c r="J96" s="7"/>
      <c r="K96" s="7"/>
    </row>
    <row r="97" spans="1:11" ht="15">
      <c r="A97" s="7"/>
      <c r="B97" s="7"/>
      <c r="C97" s="7"/>
      <c r="D97" s="7"/>
      <c r="E97" s="7"/>
      <c r="F97" s="7"/>
      <c r="G97" s="7"/>
      <c r="H97" s="7"/>
      <c r="I97" s="7"/>
      <c r="J97" s="7"/>
      <c r="K97" s="7"/>
    </row>
    <row r="98" spans="1:11" ht="15">
      <c r="A98" s="7"/>
      <c r="B98" s="7"/>
      <c r="C98" s="7"/>
      <c r="D98" s="7"/>
      <c r="E98" s="7"/>
      <c r="F98" s="7"/>
      <c r="G98" s="7"/>
      <c r="H98" s="7"/>
      <c r="I98" s="7"/>
      <c r="J98" s="7"/>
      <c r="K98" s="7"/>
    </row>
    <row r="99" spans="1:11" ht="15">
      <c r="A99" s="7"/>
      <c r="B99" s="7"/>
      <c r="C99" s="7"/>
      <c r="D99" s="7"/>
      <c r="E99" s="7"/>
      <c r="F99" s="7"/>
      <c r="G99" s="7"/>
      <c r="H99" s="7"/>
      <c r="I99" s="7"/>
      <c r="J99" s="7"/>
      <c r="K99" s="7"/>
    </row>
    <row r="100" spans="1:11" ht="15">
      <c r="A100" s="7"/>
      <c r="B100" s="7"/>
      <c r="C100" s="7"/>
      <c r="D100" s="7"/>
      <c r="E100" s="7"/>
      <c r="F100" s="7"/>
      <c r="G100" s="7"/>
      <c r="H100" s="7"/>
      <c r="I100" s="7"/>
      <c r="J100" s="7"/>
      <c r="K100" s="7"/>
    </row>
    <row r="101" spans="1:11" ht="15">
      <c r="A101" s="7"/>
      <c r="B101" s="7"/>
      <c r="C101" s="7"/>
      <c r="D101" s="7"/>
      <c r="E101" s="7"/>
      <c r="F101" s="7"/>
      <c r="G101" s="7"/>
      <c r="H101" s="7"/>
      <c r="I101" s="7"/>
      <c r="J101" s="7"/>
      <c r="K101" s="7"/>
    </row>
    <row r="102" spans="1:11" ht="15">
      <c r="A102" s="7"/>
      <c r="B102" s="7"/>
      <c r="C102" s="7"/>
      <c r="D102" s="7"/>
      <c r="E102" s="7"/>
      <c r="F102" s="7"/>
      <c r="G102" s="7"/>
      <c r="H102" s="7"/>
      <c r="I102" s="7"/>
      <c r="J102" s="7"/>
      <c r="K102" s="7"/>
    </row>
    <row r="103" spans="1:11" ht="15">
      <c r="A103" s="7"/>
      <c r="B103" s="7"/>
      <c r="C103" s="7"/>
      <c r="D103" s="7"/>
      <c r="E103" s="7"/>
      <c r="F103" s="7"/>
      <c r="G103" s="7"/>
      <c r="H103" s="7"/>
      <c r="I103" s="7"/>
      <c r="J103" s="7"/>
      <c r="K103" s="7"/>
    </row>
    <row r="104" spans="1:11" ht="15">
      <c r="A104" s="7"/>
      <c r="B104" s="7"/>
      <c r="C104" s="7"/>
      <c r="D104" s="7"/>
      <c r="E104" s="7"/>
      <c r="F104" s="7"/>
      <c r="G104" s="7"/>
      <c r="H104" s="7"/>
      <c r="I104" s="7"/>
      <c r="J104" s="7"/>
      <c r="K104" s="7"/>
    </row>
    <row r="105" spans="1:11" ht="15">
      <c r="A105" s="7"/>
      <c r="B105" s="7"/>
      <c r="C105" s="7"/>
      <c r="D105" s="7"/>
      <c r="E105" s="7"/>
      <c r="F105" s="7"/>
      <c r="G105" s="7"/>
      <c r="H105" s="7"/>
      <c r="I105" s="7"/>
      <c r="J105" s="7"/>
      <c r="K105" s="7"/>
    </row>
    <row r="106" spans="1:11" ht="15">
      <c r="A106" s="7"/>
      <c r="B106" s="7"/>
      <c r="C106" s="7"/>
      <c r="D106" s="7"/>
      <c r="E106" s="7"/>
      <c r="F106" s="7"/>
      <c r="G106" s="7"/>
      <c r="H106" s="7"/>
      <c r="I106" s="7"/>
      <c r="J106" s="7"/>
      <c r="K106" s="7"/>
    </row>
    <row r="107" spans="1:11" ht="15">
      <c r="A107" s="7"/>
      <c r="B107" s="7"/>
      <c r="C107" s="7"/>
      <c r="D107" s="7"/>
      <c r="E107" s="7"/>
      <c r="F107" s="7"/>
      <c r="G107" s="7"/>
      <c r="H107" s="7"/>
      <c r="I107" s="7"/>
      <c r="J107" s="7"/>
      <c r="K107" s="7"/>
    </row>
    <row r="108" spans="1:11" ht="15">
      <c r="A108" s="7"/>
      <c r="B108" s="7"/>
      <c r="C108" s="7"/>
      <c r="D108" s="7"/>
      <c r="E108" s="7"/>
      <c r="F108" s="7"/>
      <c r="G108" s="7"/>
      <c r="H108" s="7"/>
      <c r="I108" s="7"/>
      <c r="J108" s="7"/>
      <c r="K108" s="7"/>
    </row>
    <row r="109" spans="1:11" ht="15">
      <c r="A109" s="7"/>
      <c r="B109" s="7"/>
      <c r="C109" s="7"/>
      <c r="D109" s="7"/>
      <c r="E109" s="7"/>
      <c r="F109" s="7"/>
      <c r="G109" s="7"/>
      <c r="H109" s="7"/>
      <c r="I109" s="7"/>
      <c r="J109" s="7"/>
      <c r="K109" s="7"/>
    </row>
    <row r="110" spans="1:11" ht="15">
      <c r="A110" s="7"/>
      <c r="B110" s="7"/>
      <c r="C110" s="7"/>
      <c r="D110" s="7"/>
      <c r="E110" s="7"/>
      <c r="F110" s="7"/>
      <c r="G110" s="7"/>
      <c r="H110" s="7"/>
      <c r="I110" s="7"/>
      <c r="J110" s="7"/>
      <c r="K110" s="7"/>
    </row>
    <row r="111" spans="1:11" ht="15">
      <c r="A111" s="7"/>
      <c r="B111" s="7"/>
      <c r="C111" s="7"/>
      <c r="D111" s="7"/>
      <c r="E111" s="7"/>
      <c r="F111" s="7"/>
      <c r="G111" s="7"/>
      <c r="H111" s="7"/>
      <c r="I111" s="7"/>
      <c r="J111" s="7"/>
      <c r="K111" s="7"/>
    </row>
    <row r="112" spans="1:11" ht="15">
      <c r="A112" s="7"/>
      <c r="B112" s="7"/>
      <c r="C112" s="7"/>
      <c r="D112" s="7"/>
      <c r="E112" s="7"/>
      <c r="F112" s="7"/>
      <c r="G112" s="7"/>
      <c r="H112" s="7"/>
      <c r="I112" s="7"/>
      <c r="J112" s="7"/>
      <c r="K112" s="7"/>
    </row>
    <row r="113" spans="1:11" ht="15">
      <c r="A113" s="7"/>
      <c r="B113" s="7"/>
      <c r="C113" s="7"/>
      <c r="D113" s="7"/>
      <c r="E113" s="7"/>
      <c r="F113" s="7"/>
      <c r="G113" s="7"/>
      <c r="H113" s="7"/>
      <c r="I113" s="7"/>
      <c r="J113" s="7"/>
      <c r="K113" s="7"/>
    </row>
    <row r="114" spans="1:11" ht="15">
      <c r="A114" s="7"/>
      <c r="B114" s="7"/>
      <c r="C114" s="7"/>
      <c r="D114" s="7"/>
      <c r="E114" s="7"/>
      <c r="F114" s="7"/>
      <c r="G114" s="7"/>
      <c r="H114" s="7"/>
      <c r="I114" s="7"/>
      <c r="J114" s="7"/>
      <c r="K114" s="7"/>
    </row>
    <row r="115" spans="1:11" ht="15">
      <c r="A115" s="7"/>
      <c r="B115" s="7"/>
      <c r="C115" s="7"/>
      <c r="D115" s="7"/>
      <c r="E115" s="7"/>
      <c r="F115" s="7"/>
      <c r="G115" s="7"/>
      <c r="H115" s="7"/>
      <c r="I115" s="7"/>
      <c r="J115" s="7"/>
      <c r="K115" s="7"/>
    </row>
    <row r="116" spans="1:11" ht="15">
      <c r="A116" s="7"/>
      <c r="B116" s="7"/>
      <c r="C116" s="7"/>
      <c r="D116" s="7"/>
      <c r="E116" s="7"/>
      <c r="F116" s="7"/>
      <c r="G116" s="7"/>
      <c r="H116" s="7"/>
      <c r="I116" s="7"/>
      <c r="J116" s="7"/>
      <c r="K116" s="7"/>
    </row>
    <row r="117" spans="1:11" ht="15">
      <c r="A117" s="7"/>
      <c r="B117" s="7"/>
      <c r="C117" s="7"/>
      <c r="D117" s="7"/>
      <c r="E117" s="7"/>
      <c r="F117" s="7"/>
      <c r="G117" s="7"/>
      <c r="H117" s="7"/>
      <c r="I117" s="7"/>
      <c r="J117" s="7"/>
      <c r="K117" s="7"/>
    </row>
    <row r="118" spans="1:11" ht="15">
      <c r="A118" s="7"/>
      <c r="B118" s="7"/>
      <c r="C118" s="7"/>
      <c r="D118" s="7"/>
      <c r="E118" s="7"/>
      <c r="F118" s="7"/>
      <c r="G118" s="7"/>
      <c r="H118" s="7"/>
      <c r="I118" s="7"/>
      <c r="J118" s="7"/>
      <c r="K118" s="7"/>
    </row>
    <row r="119" spans="1:11" ht="15">
      <c r="A119" s="7"/>
      <c r="B119" s="7"/>
      <c r="C119" s="7"/>
      <c r="D119" s="7"/>
      <c r="E119" s="7"/>
      <c r="F119" s="7"/>
      <c r="G119" s="7"/>
      <c r="H119" s="7"/>
      <c r="I119" s="7"/>
      <c r="J119" s="7"/>
      <c r="K119" s="7"/>
    </row>
    <row r="120" spans="1:11" ht="15">
      <c r="A120" s="7"/>
      <c r="B120" s="7"/>
      <c r="C120" s="7"/>
      <c r="D120" s="7"/>
      <c r="E120" s="7"/>
      <c r="F120" s="7"/>
      <c r="G120" s="7"/>
      <c r="H120" s="7"/>
      <c r="I120" s="7"/>
      <c r="J120" s="7"/>
      <c r="K120" s="7"/>
    </row>
    <row r="121" spans="1:11" ht="15">
      <c r="A121" s="7"/>
      <c r="B121" s="7"/>
      <c r="C121" s="7"/>
      <c r="D121" s="7"/>
      <c r="E121" s="7"/>
      <c r="F121" s="7"/>
      <c r="G121" s="7"/>
      <c r="H121" s="7"/>
      <c r="I121" s="7"/>
      <c r="J121" s="7"/>
      <c r="K121" s="7"/>
    </row>
    <row r="122" spans="1:11" ht="15">
      <c r="A122" s="7"/>
      <c r="B122" s="7"/>
      <c r="C122" s="7"/>
      <c r="D122" s="7"/>
      <c r="E122" s="7"/>
      <c r="F122" s="7"/>
      <c r="G122" s="7"/>
      <c r="H122" s="7"/>
      <c r="I122" s="7"/>
      <c r="J122" s="7"/>
      <c r="K122" s="7"/>
    </row>
    <row r="123" spans="1:11" ht="15">
      <c r="A123" s="7"/>
      <c r="B123" s="7"/>
      <c r="C123" s="7"/>
      <c r="D123" s="7"/>
      <c r="E123" s="7"/>
      <c r="F123" s="7"/>
      <c r="G123" s="7"/>
      <c r="H123" s="7"/>
      <c r="I123" s="7"/>
      <c r="J123" s="7"/>
      <c r="K123" s="7"/>
    </row>
    <row r="124" spans="1:11" ht="15">
      <c r="A124" s="7"/>
      <c r="B124" s="7"/>
      <c r="C124" s="7"/>
      <c r="D124" s="7"/>
      <c r="E124" s="7"/>
      <c r="F124" s="7"/>
      <c r="G124" s="7"/>
      <c r="H124" s="7"/>
      <c r="I124" s="7"/>
      <c r="J124" s="7"/>
      <c r="K124" s="7"/>
    </row>
    <row r="125" spans="1:11" ht="15">
      <c r="A125" s="7"/>
      <c r="B125" s="7"/>
      <c r="C125" s="7"/>
      <c r="D125" s="7"/>
      <c r="E125" s="7"/>
      <c r="F125" s="7"/>
      <c r="G125" s="7"/>
      <c r="H125" s="7"/>
      <c r="I125" s="7"/>
      <c r="J125" s="7"/>
      <c r="K125" s="7"/>
    </row>
    <row r="126" spans="1:11" ht="15">
      <c r="A126" s="7"/>
      <c r="B126" s="7"/>
      <c r="C126" s="7"/>
      <c r="D126" s="7"/>
      <c r="E126" s="7"/>
      <c r="F126" s="7"/>
      <c r="G126" s="7"/>
      <c r="H126" s="7"/>
      <c r="I126" s="7"/>
      <c r="J126" s="7"/>
      <c r="K126" s="7"/>
    </row>
    <row r="127" spans="1:11" ht="15">
      <c r="A127" s="7"/>
      <c r="B127" s="7"/>
      <c r="C127" s="7"/>
      <c r="D127" s="7"/>
      <c r="E127" s="7"/>
      <c r="F127" s="7"/>
      <c r="G127" s="7"/>
      <c r="H127" s="7"/>
      <c r="I127" s="7"/>
      <c r="J127" s="7"/>
      <c r="K127" s="7"/>
    </row>
    <row r="128" spans="1:11" ht="15">
      <c r="A128" s="7"/>
      <c r="B128" s="7"/>
      <c r="C128" s="7"/>
      <c r="D128" s="7"/>
      <c r="E128" s="7"/>
      <c r="F128" s="7"/>
      <c r="G128" s="7"/>
      <c r="H128" s="7"/>
      <c r="I128" s="7"/>
      <c r="J128" s="7"/>
      <c r="K128" s="7"/>
    </row>
    <row r="129" spans="1:11" ht="15">
      <c r="A129" s="7"/>
      <c r="B129" s="7"/>
      <c r="C129" s="7"/>
      <c r="D129" s="7"/>
      <c r="E129" s="7"/>
      <c r="F129" s="7"/>
      <c r="G129" s="7"/>
      <c r="H129" s="7"/>
      <c r="I129" s="7"/>
      <c r="J129" s="7"/>
      <c r="K129" s="7"/>
    </row>
    <row r="130" spans="1:11" ht="15">
      <c r="A130" s="7"/>
      <c r="B130" s="7"/>
      <c r="C130" s="7"/>
      <c r="D130" s="7"/>
      <c r="E130" s="7"/>
      <c r="F130" s="7"/>
      <c r="G130" s="7"/>
      <c r="H130" s="7"/>
      <c r="I130" s="7"/>
      <c r="J130" s="7"/>
      <c r="K130" s="7"/>
    </row>
    <row r="131" spans="1:11" ht="15">
      <c r="A131" s="7"/>
      <c r="B131" s="7"/>
      <c r="C131" s="7"/>
      <c r="D131" s="7"/>
      <c r="E131" s="7"/>
      <c r="F131" s="7"/>
      <c r="G131" s="7"/>
      <c r="H131" s="7"/>
      <c r="I131" s="7"/>
      <c r="J131" s="7"/>
      <c r="K131" s="7"/>
    </row>
    <row r="132" spans="1:11" ht="15">
      <c r="A132" s="7"/>
      <c r="B132" s="7"/>
      <c r="C132" s="7"/>
      <c r="D132" s="7"/>
      <c r="E132" s="7"/>
      <c r="F132" s="7"/>
      <c r="G132" s="7"/>
      <c r="H132" s="7"/>
      <c r="I132" s="7"/>
      <c r="J132" s="7"/>
      <c r="K132" s="7"/>
    </row>
    <row r="133" spans="1:11" ht="15">
      <c r="A133" s="7"/>
      <c r="B133" s="7"/>
      <c r="C133" s="7"/>
      <c r="D133" s="7"/>
      <c r="E133" s="7"/>
      <c r="F133" s="7"/>
      <c r="G133" s="7"/>
      <c r="H133" s="7"/>
      <c r="I133" s="7"/>
      <c r="J133" s="7"/>
      <c r="K133" s="7"/>
    </row>
    <row r="134" spans="1:11" ht="15">
      <c r="A134" s="7"/>
      <c r="B134" s="7"/>
      <c r="C134" s="7"/>
      <c r="D134" s="7"/>
      <c r="E134" s="7"/>
      <c r="F134" s="7"/>
      <c r="G134" s="7"/>
      <c r="H134" s="7"/>
      <c r="I134" s="7"/>
      <c r="J134" s="7"/>
      <c r="K134" s="7"/>
    </row>
    <row r="135" spans="1:11" ht="15">
      <c r="A135" s="7"/>
      <c r="B135" s="7"/>
      <c r="C135" s="7"/>
      <c r="D135" s="7"/>
      <c r="E135" s="7"/>
      <c r="F135" s="7"/>
      <c r="G135" s="7"/>
      <c r="H135" s="7"/>
      <c r="I135" s="7"/>
      <c r="J135" s="7"/>
      <c r="K135" s="7"/>
    </row>
    <row r="136" spans="1:11" ht="15">
      <c r="A136" s="7"/>
      <c r="B136" s="7"/>
      <c r="C136" s="7"/>
      <c r="D136" s="7"/>
      <c r="E136" s="7"/>
      <c r="F136" s="7"/>
      <c r="G136" s="7"/>
      <c r="H136" s="7"/>
      <c r="I136" s="7"/>
      <c r="J136" s="7"/>
      <c r="K136" s="7"/>
    </row>
    <row r="137" spans="1:11" ht="15">
      <c r="A137" s="7"/>
      <c r="B137" s="7"/>
      <c r="C137" s="7"/>
      <c r="D137" s="7"/>
      <c r="E137" s="7"/>
      <c r="F137" s="7"/>
      <c r="G137" s="7"/>
      <c r="H137" s="7"/>
      <c r="I137" s="7"/>
      <c r="J137" s="7"/>
      <c r="K137" s="7"/>
    </row>
    <row r="138" spans="1:11" ht="15">
      <c r="A138" s="7"/>
      <c r="B138" s="7"/>
      <c r="C138" s="7"/>
      <c r="D138" s="7"/>
      <c r="E138" s="7"/>
      <c r="F138" s="7"/>
      <c r="G138" s="7"/>
      <c r="H138" s="7"/>
      <c r="I138" s="7"/>
      <c r="J138" s="7"/>
      <c r="K138" s="7"/>
    </row>
    <row r="139" spans="1:11" ht="15">
      <c r="A139" s="7"/>
      <c r="B139" s="7"/>
      <c r="C139" s="7"/>
      <c r="D139" s="7"/>
      <c r="E139" s="7"/>
      <c r="F139" s="7"/>
      <c r="G139" s="7"/>
      <c r="H139" s="7"/>
      <c r="I139" s="7"/>
      <c r="J139" s="7"/>
      <c r="K139" s="7"/>
    </row>
    <row r="140" spans="1:11" ht="15">
      <c r="A140" s="7"/>
      <c r="B140" s="7"/>
      <c r="C140" s="7"/>
      <c r="D140" s="7"/>
      <c r="E140" s="7"/>
      <c r="F140" s="7"/>
      <c r="G140" s="7"/>
      <c r="H140" s="7"/>
      <c r="I140" s="7"/>
      <c r="J140" s="7"/>
      <c r="K140" s="7"/>
    </row>
    <row r="141" spans="1:11" ht="15">
      <c r="A141" s="7"/>
      <c r="B141" s="7"/>
      <c r="C141" s="7"/>
      <c r="D141" s="7"/>
      <c r="E141" s="7"/>
      <c r="F141" s="7"/>
      <c r="G141" s="7"/>
      <c r="H141" s="7"/>
      <c r="I141" s="7"/>
      <c r="J141" s="7"/>
      <c r="K141" s="7"/>
    </row>
    <row r="142" spans="1:11" ht="15">
      <c r="A142" s="7"/>
      <c r="B142" s="7"/>
      <c r="C142" s="7"/>
      <c r="D142" s="7"/>
      <c r="E142" s="7"/>
      <c r="F142" s="7"/>
      <c r="G142" s="7"/>
      <c r="H142" s="7"/>
      <c r="I142" s="7"/>
      <c r="J142" s="7"/>
      <c r="K142" s="7"/>
    </row>
    <row r="143" spans="1:11" ht="15">
      <c r="A143" s="7"/>
      <c r="B143" s="7"/>
      <c r="C143" s="7"/>
      <c r="D143" s="7"/>
      <c r="E143" s="7"/>
      <c r="F143" s="7"/>
      <c r="G143" s="7"/>
      <c r="H143" s="7"/>
      <c r="I143" s="7"/>
      <c r="J143" s="7"/>
      <c r="K143" s="7"/>
    </row>
    <row r="144" spans="1:11" ht="15">
      <c r="A144" s="7"/>
      <c r="B144" s="7"/>
      <c r="C144" s="7"/>
      <c r="D144" s="7"/>
      <c r="E144" s="7"/>
      <c r="F144" s="7"/>
      <c r="G144" s="7"/>
      <c r="H144" s="7"/>
      <c r="I144" s="7"/>
      <c r="J144" s="7"/>
      <c r="K144" s="7"/>
    </row>
    <row r="145" spans="1:11" ht="15">
      <c r="A145" s="7"/>
      <c r="B145" s="7"/>
      <c r="C145" s="7"/>
      <c r="D145" s="7"/>
      <c r="E145" s="7"/>
      <c r="F145" s="7"/>
      <c r="G145" s="7"/>
      <c r="H145" s="7"/>
      <c r="I145" s="7"/>
      <c r="J145" s="7"/>
      <c r="K145" s="7"/>
    </row>
    <row r="146" spans="1:11" ht="15">
      <c r="A146" s="7"/>
      <c r="B146" s="7"/>
      <c r="C146" s="7"/>
      <c r="D146" s="7"/>
      <c r="E146" s="7"/>
      <c r="F146" s="7"/>
      <c r="G146" s="7"/>
      <c r="H146" s="7"/>
      <c r="I146" s="7"/>
      <c r="J146" s="7"/>
      <c r="K146" s="7"/>
    </row>
    <row r="147" spans="1:11" ht="15">
      <c r="A147" s="7"/>
      <c r="B147" s="7"/>
      <c r="C147" s="7"/>
      <c r="D147" s="7"/>
      <c r="E147" s="7"/>
      <c r="F147" s="7"/>
      <c r="G147" s="7"/>
      <c r="H147" s="7"/>
      <c r="I147" s="7"/>
      <c r="J147" s="7"/>
      <c r="K147" s="7"/>
    </row>
    <row r="148" spans="1:11" ht="15">
      <c r="A148" s="7"/>
      <c r="B148" s="7"/>
      <c r="C148" s="7"/>
      <c r="D148" s="7"/>
      <c r="E148" s="7"/>
      <c r="F148" s="7"/>
      <c r="G148" s="7"/>
      <c r="H148" s="7"/>
      <c r="I148" s="7"/>
      <c r="J148" s="7"/>
      <c r="K148" s="7"/>
    </row>
    <row r="149" spans="1:11" ht="15">
      <c r="A149" s="7"/>
      <c r="B149" s="7"/>
      <c r="C149" s="7"/>
      <c r="D149" s="7"/>
      <c r="E149" s="7"/>
      <c r="F149" s="7"/>
      <c r="G149" s="7"/>
      <c r="H149" s="7"/>
      <c r="I149" s="7"/>
      <c r="J149" s="7"/>
      <c r="K149" s="7"/>
    </row>
    <row r="150" spans="1:11" ht="15">
      <c r="A150" s="7"/>
      <c r="B150" s="7"/>
      <c r="C150" s="7"/>
      <c r="D150" s="7"/>
      <c r="E150" s="7"/>
      <c r="F150" s="7"/>
      <c r="G150" s="7"/>
      <c r="H150" s="7"/>
      <c r="I150" s="7"/>
      <c r="J150" s="7"/>
      <c r="K150" s="7"/>
    </row>
    <row r="151" spans="1:11" ht="15">
      <c r="A151" s="7"/>
      <c r="B151" s="7"/>
      <c r="C151" s="7"/>
      <c r="D151" s="7"/>
      <c r="E151" s="7"/>
      <c r="F151" s="7"/>
      <c r="G151" s="7"/>
      <c r="H151" s="7"/>
      <c r="I151" s="7"/>
      <c r="J151" s="7"/>
      <c r="K151" s="7"/>
    </row>
    <row r="152" spans="1:11" ht="15">
      <c r="A152" s="7"/>
      <c r="B152" s="7"/>
      <c r="C152" s="7"/>
      <c r="D152" s="7"/>
      <c r="E152" s="7"/>
      <c r="F152" s="7"/>
      <c r="G152" s="7"/>
      <c r="H152" s="7"/>
      <c r="I152" s="7"/>
      <c r="J152" s="7"/>
      <c r="K152" s="7"/>
    </row>
    <row r="153" spans="1:11" ht="15">
      <c r="A153" s="7"/>
      <c r="B153" s="7"/>
      <c r="C153" s="7"/>
      <c r="D153" s="7"/>
      <c r="E153" s="7"/>
      <c r="F153" s="7"/>
      <c r="G153" s="7"/>
      <c r="H153" s="7"/>
      <c r="I153" s="7"/>
      <c r="J153" s="7"/>
      <c r="K153" s="7"/>
    </row>
    <row r="154" spans="1:11" ht="15">
      <c r="A154" s="7"/>
      <c r="B154" s="7"/>
      <c r="C154" s="7"/>
      <c r="D154" s="7"/>
      <c r="E154" s="7"/>
      <c r="F154" s="7"/>
      <c r="G154" s="7"/>
      <c r="H154" s="7"/>
      <c r="I154" s="7"/>
      <c r="J154" s="7"/>
      <c r="K154" s="7"/>
    </row>
    <row r="155" spans="1:11" ht="15">
      <c r="A155" s="7"/>
      <c r="B155" s="7"/>
      <c r="C155" s="7"/>
      <c r="D155" s="7"/>
      <c r="E155" s="7"/>
      <c r="F155" s="7"/>
      <c r="G155" s="7"/>
      <c r="H155" s="7"/>
      <c r="I155" s="7"/>
      <c r="J155" s="7"/>
      <c r="K155" s="7"/>
    </row>
    <row r="156" spans="1:11" ht="15">
      <c r="A156" s="7"/>
      <c r="B156" s="7"/>
      <c r="C156" s="7"/>
      <c r="D156" s="7"/>
      <c r="E156" s="7"/>
      <c r="F156" s="7"/>
      <c r="G156" s="7"/>
      <c r="H156" s="7"/>
      <c r="I156" s="7"/>
      <c r="J156" s="7"/>
      <c r="K156" s="7"/>
    </row>
    <row r="157" spans="1:11" ht="15">
      <c r="A157" s="7"/>
      <c r="B157" s="7"/>
      <c r="C157" s="7"/>
      <c r="D157" s="7"/>
      <c r="E157" s="7"/>
      <c r="F157" s="7"/>
      <c r="G157" s="7"/>
      <c r="H157" s="7"/>
      <c r="I157" s="7"/>
      <c r="J157" s="7"/>
      <c r="K157" s="7"/>
    </row>
    <row r="158" spans="1:11" ht="15">
      <c r="A158" s="7"/>
      <c r="B158" s="7"/>
      <c r="C158" s="7"/>
      <c r="D158" s="7"/>
      <c r="E158" s="7"/>
      <c r="F158" s="7"/>
      <c r="G158" s="7"/>
      <c r="H158" s="7"/>
      <c r="I158" s="7"/>
      <c r="J158" s="7"/>
      <c r="K158" s="7"/>
    </row>
    <row r="159" spans="1:11" ht="15">
      <c r="A159" s="7"/>
      <c r="B159" s="7"/>
      <c r="C159" s="7"/>
      <c r="D159" s="7"/>
      <c r="E159" s="7"/>
      <c r="F159" s="7"/>
      <c r="G159" s="7"/>
      <c r="H159" s="7"/>
      <c r="I159" s="7"/>
      <c r="J159" s="7"/>
      <c r="K159" s="7"/>
    </row>
    <row r="160" spans="1:11" ht="15">
      <c r="A160" s="7"/>
      <c r="B160" s="7"/>
      <c r="C160" s="7"/>
      <c r="D160" s="7"/>
      <c r="E160" s="7"/>
      <c r="F160" s="7"/>
      <c r="G160" s="7"/>
      <c r="H160" s="7"/>
      <c r="I160" s="7"/>
      <c r="J160" s="7"/>
      <c r="K160" s="7"/>
    </row>
    <row r="161" spans="1:11" ht="15">
      <c r="A161" s="7"/>
      <c r="B161" s="7"/>
      <c r="C161" s="7"/>
      <c r="D161" s="7"/>
      <c r="E161" s="7"/>
      <c r="F161" s="7"/>
      <c r="G161" s="7"/>
      <c r="H161" s="7"/>
      <c r="I161" s="7"/>
      <c r="J161" s="7"/>
      <c r="K161" s="7"/>
    </row>
  </sheetData>
  <printOptions/>
  <pageMargins left="1.25" right="0.55" top="0.35" bottom="0.46" header="0.5" footer="0.21"/>
  <pageSetup fitToHeight="1" fitToWidth="1"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 Preinstall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Customer</dc:creator>
  <cp:keywords/>
  <dc:description/>
  <cp:lastModifiedBy>Tan Seok Chung</cp:lastModifiedBy>
  <cp:lastPrinted>2004-07-29T09:16:15Z</cp:lastPrinted>
  <dcterms:created xsi:type="dcterms:W3CDTF">2000-01-20T08:10:28Z</dcterms:created>
  <dcterms:modified xsi:type="dcterms:W3CDTF">2004-07-29T09:17:15Z</dcterms:modified>
  <cp:category/>
  <cp:version/>
  <cp:contentType/>
  <cp:contentStatus/>
</cp:coreProperties>
</file>